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mc:AlternateContent xmlns:mc="http://schemas.openxmlformats.org/markup-compatibility/2006">
    <mc:Choice Requires="x15">
      <x15ac:absPath xmlns:x15ac="http://schemas.microsoft.com/office/spreadsheetml/2010/11/ac" url="/Users/gaeldepierre/Document/FFSA/Programme Performance Jeune/analyse tests physiques/"/>
    </mc:Choice>
  </mc:AlternateContent>
  <xr:revisionPtr revIDLastSave="0" documentId="8_{CD0CE4B1-6B5A-D649-870A-963ACCC35E0B}" xr6:coauthVersionLast="47" xr6:coauthVersionMax="47" xr10:uidLastSave="{00000000-0000-0000-0000-000000000000}"/>
  <bookViews>
    <workbookView xWindow="0" yWindow="500" windowWidth="28800" windowHeight="16400" tabRatio="500" activeTab="2" xr2:uid="{00000000-000D-0000-FFFF-FFFF00000000}"/>
  </bookViews>
  <sheets>
    <sheet name="Feuille de Saisie" sheetId="4" r:id="rId1"/>
    <sheet name="Bareme Fille" sheetId="2" r:id="rId2"/>
    <sheet name="Bareme Garçon" sheetId="3" r:id="rId3"/>
    <sheet name="Compilation note et radar" sheetId="6" r:id="rId4"/>
    <sheet name="Tests Physiques" sheetId="1" r:id="rId5"/>
    <sheet name="Parametres" sheetId="7" r:id="rId6"/>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P12" i="4" l="1"/>
  <c r="Q12" i="4" s="1"/>
  <c r="L12" i="4"/>
  <c r="M12" i="4" s="1"/>
  <c r="I12" i="4"/>
  <c r="P11" i="4" l="1"/>
  <c r="Q11" i="4" s="1"/>
  <c r="L11" i="4"/>
  <c r="M11" i="4" s="1"/>
  <c r="I11" i="4"/>
  <c r="C5" i="6" l="1"/>
  <c r="C6" i="6"/>
  <c r="C7" i="6"/>
  <c r="C8" i="6"/>
  <c r="D5" i="6"/>
  <c r="E5" i="6"/>
  <c r="H5" i="6"/>
  <c r="I5" i="6"/>
  <c r="J5" i="6"/>
  <c r="K5" i="6" a="1"/>
  <c r="K5" i="6" s="1"/>
  <c r="L5" i="6"/>
  <c r="M5" i="6"/>
  <c r="N5" i="6"/>
  <c r="O5" i="6"/>
  <c r="P5" i="6"/>
  <c r="D6" i="6"/>
  <c r="E6" i="6"/>
  <c r="H6" i="6"/>
  <c r="I6" i="6"/>
  <c r="J6" i="6"/>
  <c r="K6" i="6" a="1"/>
  <c r="K6" i="6" s="1"/>
  <c r="L6" i="6"/>
  <c r="M6" i="6"/>
  <c r="N6" i="6"/>
  <c r="O6" i="6"/>
  <c r="P6" i="6"/>
  <c r="D7" i="6"/>
  <c r="E7" i="6"/>
  <c r="H7" i="6"/>
  <c r="I7" i="6"/>
  <c r="J7" i="6"/>
  <c r="K7" i="6" a="1"/>
  <c r="K7" i="6" s="1"/>
  <c r="L7" i="6"/>
  <c r="M7" i="6"/>
  <c r="N7" i="6"/>
  <c r="O7" i="6"/>
  <c r="P7" i="6"/>
  <c r="D8" i="6"/>
  <c r="E8" i="6"/>
  <c r="H8" i="6"/>
  <c r="I8" i="6"/>
  <c r="J8" i="6"/>
  <c r="K8" i="6" a="1"/>
  <c r="L8" i="6"/>
  <c r="M8" i="6"/>
  <c r="N8" i="6"/>
  <c r="O8" i="6"/>
  <c r="P8" i="6"/>
  <c r="C9" i="6"/>
  <c r="D9" i="6"/>
  <c r="E9" i="6"/>
  <c r="H9" i="6"/>
  <c r="I9" i="6"/>
  <c r="J9" i="6"/>
  <c r="K9" i="6" a="1"/>
  <c r="K9" i="6" s="1"/>
  <c r="L9" i="6"/>
  <c r="M9" i="6"/>
  <c r="N9" i="6"/>
  <c r="O9" i="6"/>
  <c r="P9" i="6"/>
  <c r="C10" i="6"/>
  <c r="D10" i="6"/>
  <c r="E10" i="6"/>
  <c r="H10" i="6"/>
  <c r="I10" i="6"/>
  <c r="J10" i="6"/>
  <c r="K10" i="6" a="1"/>
  <c r="K10" i="6" s="1"/>
  <c r="L10" i="6"/>
  <c r="M10" i="6"/>
  <c r="N10" i="6"/>
  <c r="O10" i="6"/>
  <c r="P10" i="6"/>
  <c r="C11" i="6"/>
  <c r="D11" i="6"/>
  <c r="E11" i="6"/>
  <c r="H11" i="6"/>
  <c r="I11" i="6"/>
  <c r="J11" i="6"/>
  <c r="K11" i="6" a="1"/>
  <c r="K11" i="6" s="1"/>
  <c r="L11" i="6"/>
  <c r="M11" i="6"/>
  <c r="N11" i="6"/>
  <c r="O11" i="6"/>
  <c r="P11" i="6"/>
  <c r="C12" i="6"/>
  <c r="D12" i="6"/>
  <c r="E12" i="6"/>
  <c r="H12" i="6"/>
  <c r="I12" i="6"/>
  <c r="J12" i="6"/>
  <c r="K12" i="6" a="1"/>
  <c r="K12" i="6" s="1"/>
  <c r="L12" i="6"/>
  <c r="M12" i="6"/>
  <c r="N12" i="6"/>
  <c r="O12" i="6"/>
  <c r="P12" i="6"/>
  <c r="C13" i="6"/>
  <c r="D13" i="6"/>
  <c r="E13" i="6"/>
  <c r="H13" i="6"/>
  <c r="I13" i="6"/>
  <c r="J13" i="6"/>
  <c r="K13" i="6" a="1"/>
  <c r="K13" i="6" s="1"/>
  <c r="L13" i="6"/>
  <c r="M13" i="6"/>
  <c r="N13" i="6"/>
  <c r="O13" i="6"/>
  <c r="P13" i="6"/>
  <c r="C14" i="6"/>
  <c r="D14" i="6"/>
  <c r="E14" i="6"/>
  <c r="H14" i="6"/>
  <c r="I14" i="6"/>
  <c r="J14" i="6"/>
  <c r="K14" i="6" a="1"/>
  <c r="K14" i="6" s="1"/>
  <c r="L14" i="6"/>
  <c r="M14" i="6"/>
  <c r="N14" i="6"/>
  <c r="O14" i="6"/>
  <c r="P14" i="6"/>
  <c r="C15" i="6"/>
  <c r="D15" i="6"/>
  <c r="E15" i="6"/>
  <c r="F15" i="6"/>
  <c r="H15" i="6"/>
  <c r="I15" i="6"/>
  <c r="J15" i="6"/>
  <c r="K15" i="6" a="1"/>
  <c r="K15" i="6" s="1"/>
  <c r="L15" i="6"/>
  <c r="M15" i="6"/>
  <c r="N15" i="6"/>
  <c r="O15" i="6"/>
  <c r="P15" i="6"/>
  <c r="C16" i="6"/>
  <c r="D16" i="6"/>
  <c r="E16" i="6"/>
  <c r="F16" i="6"/>
  <c r="H16" i="6"/>
  <c r="I16" i="6"/>
  <c r="J16" i="6"/>
  <c r="K16" i="6" a="1"/>
  <c r="L16" i="6"/>
  <c r="M16" i="6"/>
  <c r="N16" i="6"/>
  <c r="O16" i="6"/>
  <c r="P16" i="6"/>
  <c r="C17" i="6"/>
  <c r="D17" i="6"/>
  <c r="E17" i="6"/>
  <c r="H17" i="6"/>
  <c r="I17" i="6"/>
  <c r="J17" i="6"/>
  <c r="K17" i="6" a="1"/>
  <c r="K17" i="6" s="1"/>
  <c r="L17" i="6"/>
  <c r="M17" i="6"/>
  <c r="N17" i="6"/>
  <c r="O17" i="6"/>
  <c r="P17" i="6"/>
  <c r="C18" i="6"/>
  <c r="D18" i="6"/>
  <c r="E18" i="6"/>
  <c r="H18" i="6"/>
  <c r="I18" i="6"/>
  <c r="J18" i="6"/>
  <c r="K18" i="6" a="1"/>
  <c r="L18" i="6"/>
  <c r="M18" i="6"/>
  <c r="N18" i="6"/>
  <c r="O18" i="6"/>
  <c r="P18" i="6"/>
  <c r="C19" i="6"/>
  <c r="D19" i="6"/>
  <c r="E19" i="6"/>
  <c r="H19" i="6"/>
  <c r="I19" i="6"/>
  <c r="J19" i="6"/>
  <c r="K19" i="6" a="1"/>
  <c r="K19" i="6" s="1"/>
  <c r="L19" i="6"/>
  <c r="M19" i="6"/>
  <c r="N19" i="6"/>
  <c r="O19" i="6"/>
  <c r="P19" i="6"/>
  <c r="C20" i="6"/>
  <c r="D20" i="6"/>
  <c r="E20" i="6"/>
  <c r="H20" i="6"/>
  <c r="I20" i="6"/>
  <c r="J20" i="6"/>
  <c r="K20" i="6" a="1"/>
  <c r="K20" i="6" s="1"/>
  <c r="L20" i="6"/>
  <c r="M20" i="6"/>
  <c r="N20" i="6"/>
  <c r="O20" i="6"/>
  <c r="P20" i="6"/>
  <c r="C21" i="6"/>
  <c r="D21" i="6"/>
  <c r="E21" i="6"/>
  <c r="H21" i="6"/>
  <c r="I21" i="6"/>
  <c r="J21" i="6"/>
  <c r="K21" i="6" a="1"/>
  <c r="K21" i="6" s="1"/>
  <c r="L21" i="6"/>
  <c r="M21" i="6"/>
  <c r="N21" i="6"/>
  <c r="O21" i="6"/>
  <c r="P21" i="6"/>
  <c r="C22" i="6"/>
  <c r="D22" i="6"/>
  <c r="E22" i="6"/>
  <c r="H22" i="6"/>
  <c r="I22" i="6"/>
  <c r="J22" i="6"/>
  <c r="K22" i="6" a="1"/>
  <c r="K22" i="6" s="1"/>
  <c r="L22" i="6"/>
  <c r="M22" i="6"/>
  <c r="N22" i="6"/>
  <c r="O22" i="6"/>
  <c r="P22" i="6"/>
  <c r="C23" i="6"/>
  <c r="D23" i="6"/>
  <c r="E23" i="6"/>
  <c r="H23" i="6"/>
  <c r="I23" i="6"/>
  <c r="J23" i="6"/>
  <c r="K23" i="6" a="1"/>
  <c r="K23" i="6" s="1"/>
  <c r="L23" i="6"/>
  <c r="M23" i="6"/>
  <c r="N23" i="6"/>
  <c r="O23" i="6"/>
  <c r="P23" i="6"/>
  <c r="C24" i="6"/>
  <c r="D24" i="6"/>
  <c r="E24" i="6"/>
  <c r="H24" i="6"/>
  <c r="I24" i="6"/>
  <c r="J24" i="6"/>
  <c r="K24" i="6" a="1"/>
  <c r="K24" i="6" s="1"/>
  <c r="L24" i="6"/>
  <c r="M24" i="6"/>
  <c r="N24" i="6"/>
  <c r="O24" i="6"/>
  <c r="P24" i="6"/>
  <c r="C25" i="6"/>
  <c r="D25" i="6"/>
  <c r="E25" i="6"/>
  <c r="H25" i="6"/>
  <c r="I25" i="6"/>
  <c r="J25" i="6"/>
  <c r="K25" i="6" a="1"/>
  <c r="K25" i="6" s="1"/>
  <c r="L25" i="6"/>
  <c r="M25" i="6"/>
  <c r="N25" i="6"/>
  <c r="O25" i="6"/>
  <c r="P25" i="6"/>
  <c r="C26" i="6"/>
  <c r="D26" i="6"/>
  <c r="E26" i="6"/>
  <c r="H26" i="6"/>
  <c r="I26" i="6"/>
  <c r="J26" i="6"/>
  <c r="K26" i="6" a="1"/>
  <c r="K26" i="6" s="1"/>
  <c r="L26" i="6"/>
  <c r="M26" i="6"/>
  <c r="N26" i="6"/>
  <c r="O26" i="6"/>
  <c r="P26" i="6"/>
  <c r="C27" i="6"/>
  <c r="D27" i="6"/>
  <c r="E27" i="6"/>
  <c r="H27" i="6"/>
  <c r="I27" i="6"/>
  <c r="J27" i="6"/>
  <c r="K27" i="6" a="1"/>
  <c r="K27" i="6" s="1"/>
  <c r="L27" i="6"/>
  <c r="M27" i="6"/>
  <c r="N27" i="6"/>
  <c r="O27" i="6"/>
  <c r="P27" i="6"/>
  <c r="C28" i="6"/>
  <c r="D28" i="6"/>
  <c r="E28" i="6"/>
  <c r="H28" i="6"/>
  <c r="I28" i="6"/>
  <c r="J28" i="6"/>
  <c r="K28" i="6" a="1"/>
  <c r="K28" i="6" s="1"/>
  <c r="L28" i="6"/>
  <c r="M28" i="6"/>
  <c r="N28" i="6"/>
  <c r="O28" i="6"/>
  <c r="P28" i="6"/>
  <c r="C29" i="6"/>
  <c r="D29" i="6"/>
  <c r="E29" i="6"/>
  <c r="H29" i="6"/>
  <c r="I29" i="6"/>
  <c r="J29" i="6"/>
  <c r="K29" i="6" a="1"/>
  <c r="K29" i="6" s="1"/>
  <c r="L29" i="6"/>
  <c r="M29" i="6"/>
  <c r="N29" i="6"/>
  <c r="O29" i="6"/>
  <c r="P29" i="6"/>
  <c r="C30" i="6"/>
  <c r="D30" i="6"/>
  <c r="E30" i="6"/>
  <c r="H30" i="6"/>
  <c r="I30" i="6"/>
  <c r="J30" i="6"/>
  <c r="K30" i="6" a="1"/>
  <c r="K30" i="6" s="1"/>
  <c r="L30" i="6"/>
  <c r="M30" i="6"/>
  <c r="N30" i="6"/>
  <c r="O30" i="6"/>
  <c r="P30" i="6"/>
  <c r="C31" i="6"/>
  <c r="D31" i="6"/>
  <c r="E31" i="6"/>
  <c r="H31" i="6"/>
  <c r="I31" i="6"/>
  <c r="J31" i="6"/>
  <c r="K31" i="6" a="1"/>
  <c r="K31" i="6" s="1"/>
  <c r="L31" i="6"/>
  <c r="M31" i="6"/>
  <c r="N31" i="6"/>
  <c r="O31" i="6"/>
  <c r="P31" i="6"/>
  <c r="C32" i="6"/>
  <c r="D32" i="6"/>
  <c r="E32" i="6"/>
  <c r="F32" i="6"/>
  <c r="G32" i="6"/>
  <c r="H32" i="6"/>
  <c r="I32" i="6"/>
  <c r="J32" i="6"/>
  <c r="K32" i="6" a="1"/>
  <c r="L32" i="6"/>
  <c r="M32" i="6"/>
  <c r="N32" i="6"/>
  <c r="O32" i="6"/>
  <c r="P32" i="6"/>
  <c r="C33" i="6"/>
  <c r="D33" i="6"/>
  <c r="E33" i="6"/>
  <c r="F33" i="6"/>
  <c r="G33" i="6"/>
  <c r="H33" i="6"/>
  <c r="I33" i="6"/>
  <c r="J33" i="6"/>
  <c r="K33" i="6" a="1"/>
  <c r="L33" i="6"/>
  <c r="M33" i="6"/>
  <c r="N33" i="6"/>
  <c r="O33" i="6"/>
  <c r="P33" i="6"/>
  <c r="C34" i="6"/>
  <c r="D34" i="6"/>
  <c r="E34" i="6"/>
  <c r="F34" i="6"/>
  <c r="Q34" i="6" s="1"/>
  <c r="AK39" i="4" s="1"/>
  <c r="G34" i="6"/>
  <c r="H34" i="6"/>
  <c r="I34" i="6"/>
  <c r="J34" i="6"/>
  <c r="K34" i="6" a="1"/>
  <c r="L34" i="6"/>
  <c r="M34" i="6"/>
  <c r="N34" i="6"/>
  <c r="O34" i="6"/>
  <c r="P34" i="6"/>
  <c r="C35" i="6"/>
  <c r="D35" i="6"/>
  <c r="E35" i="6"/>
  <c r="F35" i="6"/>
  <c r="G35" i="6"/>
  <c r="H35" i="6"/>
  <c r="I35" i="6"/>
  <c r="J35" i="6"/>
  <c r="K35" i="6" a="1"/>
  <c r="L35" i="6"/>
  <c r="M35" i="6"/>
  <c r="N35" i="6"/>
  <c r="O35" i="6"/>
  <c r="P35" i="6"/>
  <c r="K8" i="6"/>
  <c r="K16" i="6"/>
  <c r="K18" i="6"/>
  <c r="V9" i="6" s="1"/>
  <c r="K32" i="6"/>
  <c r="K33" i="6"/>
  <c r="K34" i="6"/>
  <c r="K35" i="6"/>
  <c r="P14" i="4"/>
  <c r="Q14" i="4" s="1"/>
  <c r="L14" i="4"/>
  <c r="M14" i="4" s="1"/>
  <c r="W40" i="7"/>
  <c r="V40" i="7"/>
  <c r="S40" i="7"/>
  <c r="R40" i="7"/>
  <c r="T40" i="7" s="1"/>
  <c r="M40" i="7"/>
  <c r="L40" i="7"/>
  <c r="V7" i="7"/>
  <c r="W7" i="7"/>
  <c r="X7" i="7" s="1"/>
  <c r="R7" i="7"/>
  <c r="S7" i="7"/>
  <c r="T7" i="7"/>
  <c r="L7" i="7"/>
  <c r="M7" i="7"/>
  <c r="N40" i="7"/>
  <c r="N7" i="7"/>
  <c r="T26" i="2"/>
  <c r="S26" i="2"/>
  <c r="U26" i="2"/>
  <c r="P26" i="2"/>
  <c r="O26" i="2"/>
  <c r="Q26" i="2" s="1"/>
  <c r="L26" i="2"/>
  <c r="K26" i="2"/>
  <c r="T25" i="2"/>
  <c r="S25" i="2"/>
  <c r="P25" i="2"/>
  <c r="O25" i="2"/>
  <c r="Q25" i="2" s="1"/>
  <c r="L25" i="2"/>
  <c r="K25" i="2"/>
  <c r="M25" i="2" s="1"/>
  <c r="T24" i="2"/>
  <c r="S24" i="2"/>
  <c r="U24" i="2" s="1"/>
  <c r="P24" i="2"/>
  <c r="O24" i="2"/>
  <c r="Q24" i="2"/>
  <c r="L24" i="2"/>
  <c r="K24" i="2"/>
  <c r="M24" i="2" s="1"/>
  <c r="T23" i="2"/>
  <c r="S23" i="2"/>
  <c r="P23" i="2"/>
  <c r="O23" i="2"/>
  <c r="L23" i="2"/>
  <c r="K23" i="2"/>
  <c r="T22" i="2"/>
  <c r="S22" i="2"/>
  <c r="U22" i="2"/>
  <c r="P22" i="2"/>
  <c r="O22" i="2"/>
  <c r="Q22" i="2" s="1"/>
  <c r="K22" i="2"/>
  <c r="M22" i="2" s="1"/>
  <c r="L22" i="2"/>
  <c r="T21" i="2"/>
  <c r="S21" i="2"/>
  <c r="U21" i="2" s="1"/>
  <c r="P21" i="2"/>
  <c r="O21" i="2"/>
  <c r="L21" i="2"/>
  <c r="M21" i="2" s="1"/>
  <c r="K21" i="2"/>
  <c r="T20" i="2"/>
  <c r="S20" i="2"/>
  <c r="P20" i="2"/>
  <c r="O20" i="2"/>
  <c r="L20" i="2"/>
  <c r="K20" i="2"/>
  <c r="T19" i="2"/>
  <c r="S19" i="2"/>
  <c r="U19" i="2" s="1"/>
  <c r="Q19" i="2"/>
  <c r="P19" i="2"/>
  <c r="O19" i="2"/>
  <c r="L19" i="2"/>
  <c r="K19" i="2"/>
  <c r="T18" i="2"/>
  <c r="S18" i="2"/>
  <c r="U18" i="2" s="1"/>
  <c r="P18" i="2"/>
  <c r="Q18" i="2" s="1"/>
  <c r="O18" i="2"/>
  <c r="L18" i="2"/>
  <c r="K18" i="2"/>
  <c r="M18" i="2" s="1"/>
  <c r="T17" i="2"/>
  <c r="S17" i="2"/>
  <c r="P17" i="2"/>
  <c r="Q17" i="2" s="1"/>
  <c r="O17" i="2"/>
  <c r="L17" i="2"/>
  <c r="K17" i="2"/>
  <c r="M17" i="2" s="1"/>
  <c r="T16" i="2"/>
  <c r="S16" i="2"/>
  <c r="U16" i="2"/>
  <c r="P16" i="2"/>
  <c r="O16" i="2"/>
  <c r="Q16" i="2"/>
  <c r="L16" i="2"/>
  <c r="M16" i="2" s="1"/>
  <c r="K16" i="2"/>
  <c r="T15" i="2"/>
  <c r="S15" i="2"/>
  <c r="P15" i="2"/>
  <c r="O15" i="2"/>
  <c r="Q15" i="2" s="1"/>
  <c r="L15" i="2"/>
  <c r="M15" i="2" s="1"/>
  <c r="K15" i="2"/>
  <c r="T14" i="2"/>
  <c r="S14" i="2"/>
  <c r="U14" i="2" s="1"/>
  <c r="P14" i="2"/>
  <c r="O14" i="2"/>
  <c r="Q14" i="2"/>
  <c r="L14" i="2"/>
  <c r="K14" i="2"/>
  <c r="M14" i="2"/>
  <c r="T13" i="2"/>
  <c r="U13" i="2" s="1"/>
  <c r="S13" i="2"/>
  <c r="P13" i="2"/>
  <c r="O13" i="2"/>
  <c r="Q13" i="2" s="1"/>
  <c r="L13" i="2"/>
  <c r="K13" i="2"/>
  <c r="T12" i="2"/>
  <c r="S12" i="2"/>
  <c r="P12" i="2"/>
  <c r="O12" i="2"/>
  <c r="Q12" i="2"/>
  <c r="L12" i="2"/>
  <c r="K12" i="2"/>
  <c r="M12" i="2"/>
  <c r="T11" i="2"/>
  <c r="U11" i="2" s="1"/>
  <c r="S11" i="2"/>
  <c r="P11" i="2"/>
  <c r="Q11" i="2" s="1"/>
  <c r="O11" i="2"/>
  <c r="L11" i="2"/>
  <c r="K11" i="2"/>
  <c r="M11" i="2"/>
  <c r="T10" i="2"/>
  <c r="S10" i="2"/>
  <c r="P10" i="2"/>
  <c r="O10" i="2"/>
  <c r="Q10" i="2" s="1"/>
  <c r="L10" i="2"/>
  <c r="K10" i="2"/>
  <c r="T9" i="2"/>
  <c r="U9" i="2" s="1"/>
  <c r="S9" i="2"/>
  <c r="P9" i="2"/>
  <c r="O9" i="2"/>
  <c r="L9" i="2"/>
  <c r="K9" i="2"/>
  <c r="M9" i="2"/>
  <c r="U8" i="2"/>
  <c r="T8" i="2"/>
  <c r="S8" i="2"/>
  <c r="P8" i="2"/>
  <c r="O8" i="2"/>
  <c r="L8" i="2"/>
  <c r="K8" i="2"/>
  <c r="M8" i="2"/>
  <c r="T7" i="2"/>
  <c r="S7" i="2"/>
  <c r="P7" i="2"/>
  <c r="O7" i="2"/>
  <c r="L7" i="2"/>
  <c r="K7" i="2"/>
  <c r="W60" i="7"/>
  <c r="V60" i="7"/>
  <c r="S60" i="7"/>
  <c r="R60" i="7"/>
  <c r="M60" i="7"/>
  <c r="L60" i="7"/>
  <c r="N60" i="7"/>
  <c r="W59" i="7"/>
  <c r="V59" i="7"/>
  <c r="S59" i="7"/>
  <c r="R59" i="7"/>
  <c r="M59" i="7"/>
  <c r="L59" i="7"/>
  <c r="N59" i="7"/>
  <c r="W58" i="7"/>
  <c r="V58" i="7"/>
  <c r="S58" i="7"/>
  <c r="R58" i="7"/>
  <c r="M58" i="7"/>
  <c r="L58" i="7"/>
  <c r="W57" i="7"/>
  <c r="V57" i="7"/>
  <c r="S57" i="7"/>
  <c r="R57" i="7"/>
  <c r="M57" i="7"/>
  <c r="L57" i="7"/>
  <c r="N57" i="7"/>
  <c r="W56" i="7"/>
  <c r="V56" i="7"/>
  <c r="S56" i="7"/>
  <c r="R56" i="7"/>
  <c r="T56" i="7" s="1"/>
  <c r="L56" i="7"/>
  <c r="M56" i="7"/>
  <c r="N56" i="7"/>
  <c r="W55" i="7"/>
  <c r="V55" i="7"/>
  <c r="X55" i="7"/>
  <c r="S55" i="7"/>
  <c r="R55" i="7"/>
  <c r="M55" i="7"/>
  <c r="L55" i="7"/>
  <c r="N55" i="7"/>
  <c r="W54" i="7"/>
  <c r="V54" i="7"/>
  <c r="S54" i="7"/>
  <c r="R54" i="7"/>
  <c r="M54" i="7"/>
  <c r="L54" i="7"/>
  <c r="N54" i="7"/>
  <c r="W53" i="7"/>
  <c r="V53" i="7"/>
  <c r="S53" i="7"/>
  <c r="R53" i="7"/>
  <c r="M53" i="7"/>
  <c r="N53" i="7" s="1"/>
  <c r="L53" i="7"/>
  <c r="W52" i="7"/>
  <c r="V52" i="7"/>
  <c r="S52" i="7"/>
  <c r="R52" i="7"/>
  <c r="M52" i="7"/>
  <c r="L52" i="7"/>
  <c r="N52" i="7" s="1"/>
  <c r="W51" i="7"/>
  <c r="V51" i="7"/>
  <c r="S51" i="7"/>
  <c r="T51" i="7" s="1"/>
  <c r="R51" i="7"/>
  <c r="L51" i="7"/>
  <c r="M51" i="7"/>
  <c r="N51" i="7"/>
  <c r="W50" i="7"/>
  <c r="V50" i="7"/>
  <c r="S50" i="7"/>
  <c r="R50" i="7"/>
  <c r="T50" i="7" s="1"/>
  <c r="M50" i="7"/>
  <c r="L50" i="7"/>
  <c r="N50" i="7"/>
  <c r="W49" i="7"/>
  <c r="V49" i="7"/>
  <c r="S49" i="7"/>
  <c r="R49" i="7"/>
  <c r="M49" i="7"/>
  <c r="N49" i="7" s="1"/>
  <c r="L49" i="7"/>
  <c r="W48" i="7"/>
  <c r="V48" i="7"/>
  <c r="S48" i="7"/>
  <c r="R48" i="7"/>
  <c r="M48" i="7"/>
  <c r="L48" i="7"/>
  <c r="N48" i="7" s="1"/>
  <c r="W47" i="7"/>
  <c r="V47" i="7"/>
  <c r="S47" i="7"/>
  <c r="R47" i="7"/>
  <c r="M47" i="7"/>
  <c r="L47" i="7"/>
  <c r="N47" i="7"/>
  <c r="W46" i="7"/>
  <c r="V46" i="7"/>
  <c r="S46" i="7"/>
  <c r="R46" i="7"/>
  <c r="L46" i="7"/>
  <c r="M46" i="7"/>
  <c r="N46" i="7"/>
  <c r="W45" i="7"/>
  <c r="X45" i="7" s="1"/>
  <c r="V45" i="7"/>
  <c r="S45" i="7"/>
  <c r="R45" i="7"/>
  <c r="M45" i="7"/>
  <c r="L45" i="7"/>
  <c r="N45" i="7"/>
  <c r="W44" i="7"/>
  <c r="V44" i="7"/>
  <c r="S44" i="7"/>
  <c r="R44" i="7"/>
  <c r="M44" i="7"/>
  <c r="L44" i="7"/>
  <c r="W43" i="7"/>
  <c r="V43" i="7"/>
  <c r="S43" i="7"/>
  <c r="R43" i="7"/>
  <c r="M43" i="7"/>
  <c r="L43" i="7"/>
  <c r="N43" i="7"/>
  <c r="W42" i="7"/>
  <c r="V42" i="7"/>
  <c r="X42" i="7"/>
  <c r="S42" i="7"/>
  <c r="R42" i="7"/>
  <c r="M42" i="7"/>
  <c r="L42" i="7"/>
  <c r="N42" i="7"/>
  <c r="W41" i="7"/>
  <c r="V41" i="7"/>
  <c r="S41" i="7"/>
  <c r="R41" i="7"/>
  <c r="T41" i="7" s="1"/>
  <c r="M41" i="7"/>
  <c r="L41" i="7"/>
  <c r="N41" i="7"/>
  <c r="T26" i="3"/>
  <c r="S26" i="3"/>
  <c r="U26" i="3"/>
  <c r="P26" i="3"/>
  <c r="Q26" i="3" s="1"/>
  <c r="O26" i="3"/>
  <c r="L26" i="3"/>
  <c r="K26" i="3"/>
  <c r="T25" i="3"/>
  <c r="S25" i="3"/>
  <c r="U25" i="3" s="1"/>
  <c r="P25" i="3"/>
  <c r="O25" i="3"/>
  <c r="K25" i="3"/>
  <c r="L25" i="3"/>
  <c r="M25" i="3"/>
  <c r="T24" i="3"/>
  <c r="S24" i="3"/>
  <c r="U24" i="3"/>
  <c r="P24" i="3"/>
  <c r="Q24" i="3" s="1"/>
  <c r="O24" i="3"/>
  <c r="L24" i="3"/>
  <c r="K24" i="3"/>
  <c r="M24" i="3" s="1"/>
  <c r="T23" i="3"/>
  <c r="S23" i="3"/>
  <c r="U23" i="3"/>
  <c r="P23" i="3"/>
  <c r="O23" i="3"/>
  <c r="L23" i="3"/>
  <c r="K23" i="3"/>
  <c r="M23" i="3" s="1"/>
  <c r="T22" i="3"/>
  <c r="S22" i="3"/>
  <c r="P22" i="3"/>
  <c r="Q22" i="3" s="1"/>
  <c r="O22" i="3"/>
  <c r="L22" i="3"/>
  <c r="K22" i="3"/>
  <c r="T21" i="3"/>
  <c r="S21" i="3"/>
  <c r="U21" i="3"/>
  <c r="P21" i="3"/>
  <c r="Q21" i="3" s="1"/>
  <c r="O21" i="3"/>
  <c r="L21" i="3"/>
  <c r="K21" i="3"/>
  <c r="M21" i="3" s="1"/>
  <c r="T20" i="3"/>
  <c r="S20" i="3"/>
  <c r="U20" i="3" s="1"/>
  <c r="P20" i="3"/>
  <c r="O20" i="3"/>
  <c r="Q20" i="3"/>
  <c r="L20" i="3"/>
  <c r="K20" i="3"/>
  <c r="T19" i="3"/>
  <c r="S19" i="3"/>
  <c r="U19" i="3" s="1"/>
  <c r="P19" i="3"/>
  <c r="O19" i="3"/>
  <c r="Q19" i="3"/>
  <c r="L19" i="3"/>
  <c r="M19" i="3" s="1"/>
  <c r="K19" i="3"/>
  <c r="T18" i="3"/>
  <c r="S18" i="3"/>
  <c r="U18" i="3" s="1"/>
  <c r="P18" i="3"/>
  <c r="O18" i="3"/>
  <c r="Q18" i="3"/>
  <c r="L18" i="3"/>
  <c r="K18" i="3"/>
  <c r="T17" i="3"/>
  <c r="S17" i="3"/>
  <c r="U17" i="3" s="1"/>
  <c r="P17" i="3"/>
  <c r="O17" i="3"/>
  <c r="L17" i="3"/>
  <c r="M17" i="3" s="1"/>
  <c r="K17" i="3"/>
  <c r="T16" i="3"/>
  <c r="S16" i="3"/>
  <c r="U16" i="3" s="1"/>
  <c r="P16" i="3"/>
  <c r="O16" i="3"/>
  <c r="Q16" i="3"/>
  <c r="L16" i="3"/>
  <c r="K16" i="3"/>
  <c r="M16" i="3"/>
  <c r="T15" i="3"/>
  <c r="U15" i="3" s="1"/>
  <c r="S15" i="3"/>
  <c r="P15" i="3"/>
  <c r="O15" i="3"/>
  <c r="L15" i="3"/>
  <c r="K15" i="3"/>
  <c r="M15" i="3"/>
  <c r="T14" i="3"/>
  <c r="S14" i="3"/>
  <c r="P14" i="3"/>
  <c r="O14" i="3"/>
  <c r="Q14" i="3" s="1"/>
  <c r="L14" i="3"/>
  <c r="K14" i="3"/>
  <c r="M14" i="3"/>
  <c r="T13" i="3"/>
  <c r="U13" i="3" s="1"/>
  <c r="S13" i="3"/>
  <c r="P13" i="3"/>
  <c r="O13" i="3"/>
  <c r="Q13" i="3" s="1"/>
  <c r="L13" i="3"/>
  <c r="K13" i="3"/>
  <c r="M13" i="3"/>
  <c r="T12" i="3"/>
  <c r="S12" i="3"/>
  <c r="P12" i="3"/>
  <c r="O12" i="3"/>
  <c r="Q12" i="3" s="1"/>
  <c r="L12" i="3"/>
  <c r="K12" i="3"/>
  <c r="T11" i="3"/>
  <c r="U11" i="3" s="1"/>
  <c r="S11" i="3"/>
  <c r="P11" i="3"/>
  <c r="O11" i="3"/>
  <c r="Q11" i="3" s="1"/>
  <c r="L11" i="3"/>
  <c r="K11" i="3"/>
  <c r="M11" i="3"/>
  <c r="T10" i="3"/>
  <c r="S10" i="3"/>
  <c r="U10" i="3"/>
  <c r="P10" i="3"/>
  <c r="Q10" i="3" s="1"/>
  <c r="O10" i="3"/>
  <c r="L10" i="3"/>
  <c r="K10" i="3"/>
  <c r="T9" i="3"/>
  <c r="S9" i="3"/>
  <c r="U9" i="3"/>
  <c r="P9" i="3"/>
  <c r="O9" i="3"/>
  <c r="K9" i="3"/>
  <c r="L9" i="3"/>
  <c r="M9" i="3"/>
  <c r="T8" i="3"/>
  <c r="S8" i="3"/>
  <c r="U8" i="3"/>
  <c r="P8" i="3"/>
  <c r="Q8" i="3" s="1"/>
  <c r="O8" i="3"/>
  <c r="L8" i="3"/>
  <c r="K8" i="3"/>
  <c r="M8" i="3" s="1"/>
  <c r="T7" i="3"/>
  <c r="S7" i="3"/>
  <c r="U7" i="3"/>
  <c r="P7" i="3"/>
  <c r="O7" i="3"/>
  <c r="L7" i="3"/>
  <c r="K7" i="3"/>
  <c r="M7" i="3" s="1"/>
  <c r="W27" i="7"/>
  <c r="V27" i="7"/>
  <c r="X27" i="7"/>
  <c r="S27" i="7"/>
  <c r="R27" i="7"/>
  <c r="M27" i="7"/>
  <c r="L27" i="7"/>
  <c r="W26" i="7"/>
  <c r="V26" i="7"/>
  <c r="S26" i="7"/>
  <c r="R26" i="7"/>
  <c r="T26" i="7" s="1"/>
  <c r="L26" i="7"/>
  <c r="M26" i="7"/>
  <c r="N26" i="7"/>
  <c r="W25" i="7"/>
  <c r="V25" i="7"/>
  <c r="X25" i="7"/>
  <c r="S25" i="7"/>
  <c r="R25" i="7"/>
  <c r="M25" i="7"/>
  <c r="L25" i="7"/>
  <c r="N25" i="7"/>
  <c r="W24" i="7"/>
  <c r="V24" i="7"/>
  <c r="X24" i="7"/>
  <c r="S24" i="7"/>
  <c r="R24" i="7"/>
  <c r="M24" i="7"/>
  <c r="L24" i="7"/>
  <c r="W23" i="7"/>
  <c r="X23" i="7" s="1"/>
  <c r="V23" i="7"/>
  <c r="S23" i="7"/>
  <c r="R23" i="7"/>
  <c r="T23" i="7" s="1"/>
  <c r="M23" i="7"/>
  <c r="L23" i="7"/>
  <c r="N23" i="7"/>
  <c r="W22" i="7"/>
  <c r="X22" i="7" s="1"/>
  <c r="V22" i="7"/>
  <c r="S22" i="7"/>
  <c r="R22" i="7"/>
  <c r="M22" i="7"/>
  <c r="N22" i="7" s="1"/>
  <c r="L22" i="7"/>
  <c r="W21" i="7"/>
  <c r="V21" i="7"/>
  <c r="S21" i="7"/>
  <c r="R21" i="7"/>
  <c r="M21" i="7"/>
  <c r="L21" i="7"/>
  <c r="N21" i="7" s="1"/>
  <c r="W20" i="7"/>
  <c r="V20" i="7"/>
  <c r="X20" i="7"/>
  <c r="S20" i="7"/>
  <c r="R20" i="7"/>
  <c r="M20" i="7"/>
  <c r="L20" i="7"/>
  <c r="W19" i="7"/>
  <c r="V19" i="7"/>
  <c r="S19" i="7"/>
  <c r="R19" i="7"/>
  <c r="M19" i="7"/>
  <c r="L19" i="7"/>
  <c r="W18" i="7"/>
  <c r="V18" i="7"/>
  <c r="S18" i="7"/>
  <c r="R18" i="7"/>
  <c r="M18" i="7"/>
  <c r="L18" i="7"/>
  <c r="N18" i="7" s="1"/>
  <c r="W17" i="7"/>
  <c r="V17" i="7"/>
  <c r="X17" i="7"/>
  <c r="S17" i="7"/>
  <c r="R17" i="7"/>
  <c r="M17" i="7"/>
  <c r="L17" i="7"/>
  <c r="W16" i="7"/>
  <c r="V16" i="7"/>
  <c r="S16" i="7"/>
  <c r="R16" i="7"/>
  <c r="M16" i="7"/>
  <c r="L16" i="7"/>
  <c r="N16" i="7"/>
  <c r="W15" i="7"/>
  <c r="V15" i="7"/>
  <c r="S15" i="7"/>
  <c r="R15" i="7"/>
  <c r="M15" i="7"/>
  <c r="N15" i="7" s="1"/>
  <c r="L15" i="7"/>
  <c r="W14" i="7"/>
  <c r="V14" i="7"/>
  <c r="X14" i="7" s="1"/>
  <c r="S14" i="7"/>
  <c r="R14" i="7"/>
  <c r="M14" i="7"/>
  <c r="N14" i="7" s="1"/>
  <c r="L14" i="7"/>
  <c r="W13" i="7"/>
  <c r="V13" i="7"/>
  <c r="S13" i="7"/>
  <c r="R13" i="7"/>
  <c r="M13" i="7"/>
  <c r="L13" i="7"/>
  <c r="W12" i="7"/>
  <c r="V12" i="7"/>
  <c r="X12" i="7"/>
  <c r="S12" i="7"/>
  <c r="R12" i="7"/>
  <c r="M12" i="7"/>
  <c r="L12" i="7"/>
  <c r="N12" i="7"/>
  <c r="W11" i="7"/>
  <c r="V11" i="7"/>
  <c r="S11" i="7"/>
  <c r="R11" i="7"/>
  <c r="M11" i="7"/>
  <c r="L11" i="7"/>
  <c r="W10" i="7"/>
  <c r="V10" i="7"/>
  <c r="S10" i="7"/>
  <c r="R10" i="7"/>
  <c r="M10" i="7"/>
  <c r="L10" i="7"/>
  <c r="N10" i="7" s="1"/>
  <c r="W9" i="7"/>
  <c r="V9" i="7"/>
  <c r="S9" i="7"/>
  <c r="T9" i="7" s="1"/>
  <c r="R9" i="7"/>
  <c r="M9" i="7"/>
  <c r="L9" i="7"/>
  <c r="N9" i="7" s="1"/>
  <c r="W8" i="7"/>
  <c r="V8" i="7"/>
  <c r="X8" i="7"/>
  <c r="S8" i="7"/>
  <c r="R8" i="7"/>
  <c r="M8" i="7"/>
  <c r="L8" i="7"/>
  <c r="N8" i="7" s="1"/>
  <c r="R6" i="6"/>
  <c r="S6" i="6"/>
  <c r="R7" i="6"/>
  <c r="S7" i="6"/>
  <c r="R8" i="6"/>
  <c r="S8" i="6"/>
  <c r="R9" i="6"/>
  <c r="S9" i="6"/>
  <c r="R10" i="6"/>
  <c r="S10" i="6"/>
  <c r="R11" i="6"/>
  <c r="S11" i="6"/>
  <c r="R12" i="6"/>
  <c r="S12" i="6"/>
  <c r="R13" i="6"/>
  <c r="S13" i="6"/>
  <c r="R14" i="6"/>
  <c r="S14" i="6"/>
  <c r="R15" i="6"/>
  <c r="S15" i="6"/>
  <c r="R16" i="6"/>
  <c r="S16" i="6"/>
  <c r="R17" i="6"/>
  <c r="S17" i="6"/>
  <c r="R18" i="6"/>
  <c r="S18" i="6"/>
  <c r="R19" i="6"/>
  <c r="S19" i="6"/>
  <c r="R20" i="6"/>
  <c r="S20" i="6"/>
  <c r="R21" i="6"/>
  <c r="S21" i="6"/>
  <c r="R22" i="6"/>
  <c r="S22" i="6"/>
  <c r="R23" i="6"/>
  <c r="S23" i="6"/>
  <c r="R24" i="6"/>
  <c r="S24" i="6"/>
  <c r="R25" i="6"/>
  <c r="S25" i="6"/>
  <c r="R26" i="6"/>
  <c r="S26" i="6"/>
  <c r="R27" i="6"/>
  <c r="S27" i="6"/>
  <c r="R28" i="6"/>
  <c r="S28" i="6"/>
  <c r="R29" i="6"/>
  <c r="S29" i="6"/>
  <c r="R30" i="6"/>
  <c r="S30" i="6"/>
  <c r="R31" i="6"/>
  <c r="S31" i="6"/>
  <c r="R32" i="6"/>
  <c r="S32" i="6"/>
  <c r="R33" i="6"/>
  <c r="S33" i="6"/>
  <c r="R34" i="6"/>
  <c r="S34" i="6"/>
  <c r="R35" i="6"/>
  <c r="S35" i="6"/>
  <c r="S5" i="6"/>
  <c r="R5" i="6"/>
  <c r="Z13" i="4"/>
  <c r="AA13" i="4"/>
  <c r="Z14" i="4"/>
  <c r="AA14" i="4"/>
  <c r="Z15" i="4"/>
  <c r="AA15" i="4"/>
  <c r="Z16" i="4"/>
  <c r="AA16" i="4"/>
  <c r="Z17" i="4"/>
  <c r="AA17" i="4"/>
  <c r="Z18" i="4"/>
  <c r="AA18" i="4"/>
  <c r="Z19" i="4"/>
  <c r="AA19" i="4"/>
  <c r="Z20" i="4"/>
  <c r="AB20" i="4" s="1"/>
  <c r="AA20" i="4"/>
  <c r="Z21" i="4"/>
  <c r="AA21" i="4"/>
  <c r="Z22" i="4"/>
  <c r="AA22" i="4"/>
  <c r="Z23" i="4"/>
  <c r="AA23" i="4"/>
  <c r="Z24" i="4"/>
  <c r="AB24" i="4" s="1"/>
  <c r="AA24" i="4"/>
  <c r="Z25" i="4"/>
  <c r="AA25" i="4"/>
  <c r="Z26" i="4"/>
  <c r="AA26" i="4"/>
  <c r="Z27" i="4"/>
  <c r="AA27" i="4"/>
  <c r="Z28" i="4"/>
  <c r="AB28" i="4" s="1"/>
  <c r="AA28" i="4"/>
  <c r="Z29" i="4"/>
  <c r="AA29" i="4"/>
  <c r="Z30" i="4"/>
  <c r="AA30" i="4"/>
  <c r="Z31" i="4"/>
  <c r="AA31" i="4"/>
  <c r="Z32" i="4"/>
  <c r="AB32" i="4" s="1"/>
  <c r="AA32" i="4"/>
  <c r="Z33" i="4"/>
  <c r="AB33" i="4" s="1"/>
  <c r="AA33" i="4"/>
  <c r="Z34" i="4"/>
  <c r="AA34" i="4"/>
  <c r="Z35" i="4"/>
  <c r="AA35" i="4"/>
  <c r="Z36" i="4"/>
  <c r="AA36" i="4"/>
  <c r="Z37" i="4"/>
  <c r="AA37" i="4"/>
  <c r="Z38" i="4"/>
  <c r="AA38" i="4"/>
  <c r="Z39" i="4"/>
  <c r="AA39" i="4"/>
  <c r="Z40" i="4"/>
  <c r="AA40" i="4"/>
  <c r="AB40" i="4"/>
  <c r="Z10" i="4"/>
  <c r="AA10" i="4"/>
  <c r="C4" i="6"/>
  <c r="AD40" i="4"/>
  <c r="AE40" i="4"/>
  <c r="AF40" i="4" s="1"/>
  <c r="AH40" i="4"/>
  <c r="AI40" i="4"/>
  <c r="P40" i="4"/>
  <c r="Q40" i="4" s="1"/>
  <c r="L40" i="4"/>
  <c r="M40" i="4"/>
  <c r="I40" i="4"/>
  <c r="AD39" i="4"/>
  <c r="AE39" i="4"/>
  <c r="AH39" i="4"/>
  <c r="AI39" i="4"/>
  <c r="P39" i="4"/>
  <c r="Q39" i="4"/>
  <c r="L39" i="4"/>
  <c r="M39" i="4" s="1"/>
  <c r="I39" i="4"/>
  <c r="AD38" i="4"/>
  <c r="AE38" i="4"/>
  <c r="AF38" i="4" s="1"/>
  <c r="AH38" i="4"/>
  <c r="AI38" i="4"/>
  <c r="P38" i="4"/>
  <c r="Q38" i="4" s="1"/>
  <c r="L38" i="4"/>
  <c r="M38" i="4"/>
  <c r="I38" i="4"/>
  <c r="AD37" i="4"/>
  <c r="AE37" i="4"/>
  <c r="AF37" i="4" s="1"/>
  <c r="AH37" i="4"/>
  <c r="AJ37" i="4" s="1"/>
  <c r="AI37" i="4"/>
  <c r="P37" i="4"/>
  <c r="Q37" i="4" s="1"/>
  <c r="L37" i="4"/>
  <c r="M37" i="4"/>
  <c r="I37" i="4"/>
  <c r="AD36" i="4"/>
  <c r="AE36" i="4"/>
  <c r="AH36" i="4"/>
  <c r="AI36" i="4"/>
  <c r="P36" i="4"/>
  <c r="Q36" i="4" s="1"/>
  <c r="G31" i="6" s="1"/>
  <c r="L36" i="4"/>
  <c r="M36" i="4" s="1"/>
  <c r="F31" i="6" s="1"/>
  <c r="I36" i="4"/>
  <c r="AD35" i="4"/>
  <c r="AE35" i="4"/>
  <c r="AH35" i="4"/>
  <c r="AI35" i="4"/>
  <c r="P35" i="4"/>
  <c r="Q35" i="4" s="1"/>
  <c r="G30" i="6" s="1"/>
  <c r="L35" i="4"/>
  <c r="M35" i="4"/>
  <c r="F30" i="6" s="1"/>
  <c r="I35" i="4"/>
  <c r="AD34" i="4"/>
  <c r="AF34" i="4" s="1"/>
  <c r="AE34" i="4"/>
  <c r="AH34" i="4"/>
  <c r="AI34" i="4"/>
  <c r="P34" i="4"/>
  <c r="Q34" i="4" s="1"/>
  <c r="G29" i="6" s="1"/>
  <c r="L34" i="4"/>
  <c r="M34" i="4"/>
  <c r="F29" i="6" s="1"/>
  <c r="I34" i="4"/>
  <c r="AD33" i="4"/>
  <c r="AE33" i="4"/>
  <c r="AH33" i="4"/>
  <c r="AI33" i="4"/>
  <c r="P33" i="4"/>
  <c r="Q33" i="4" s="1"/>
  <c r="G28" i="6" s="1"/>
  <c r="L33" i="4"/>
  <c r="M33" i="4" s="1"/>
  <c r="F28" i="6" s="1"/>
  <c r="I33" i="4"/>
  <c r="AD32" i="4"/>
  <c r="AE32" i="4"/>
  <c r="AH32" i="4"/>
  <c r="AI32" i="4"/>
  <c r="P32" i="4"/>
  <c r="Q32" i="4" s="1"/>
  <c r="G27" i="6" s="1"/>
  <c r="L32" i="4"/>
  <c r="M32" i="4" s="1"/>
  <c r="F27" i="6" s="1"/>
  <c r="I32" i="4"/>
  <c r="AD31" i="4"/>
  <c r="AE31" i="4"/>
  <c r="AH31" i="4"/>
  <c r="AI31" i="4"/>
  <c r="P31" i="4"/>
  <c r="Q31" i="4" s="1"/>
  <c r="G26" i="6" s="1"/>
  <c r="L31" i="4"/>
  <c r="M31" i="4" s="1"/>
  <c r="F26" i="6" s="1"/>
  <c r="I31" i="4"/>
  <c r="AD30" i="4"/>
  <c r="AE30" i="4"/>
  <c r="AH30" i="4"/>
  <c r="AI30" i="4"/>
  <c r="P30" i="4"/>
  <c r="Q30" i="4" s="1"/>
  <c r="G25" i="6" s="1"/>
  <c r="L30" i="4"/>
  <c r="M30" i="4" s="1"/>
  <c r="F25" i="6" s="1"/>
  <c r="I30" i="4"/>
  <c r="AD29" i="4"/>
  <c r="AE29" i="4"/>
  <c r="AH29" i="4"/>
  <c r="AI29" i="4"/>
  <c r="P29" i="4"/>
  <c r="Q29" i="4" s="1"/>
  <c r="G24" i="6" s="1"/>
  <c r="L29" i="4"/>
  <c r="M29" i="4" s="1"/>
  <c r="F24" i="6" s="1"/>
  <c r="I29" i="4"/>
  <c r="AD28" i="4"/>
  <c r="AE28" i="4"/>
  <c r="AH28" i="4"/>
  <c r="AI28" i="4"/>
  <c r="P28" i="4"/>
  <c r="Q28" i="4" s="1"/>
  <c r="G23" i="6" s="1"/>
  <c r="L28" i="4"/>
  <c r="M28" i="4" s="1"/>
  <c r="F23" i="6" s="1"/>
  <c r="I28" i="4"/>
  <c r="AD27" i="4"/>
  <c r="AE27" i="4"/>
  <c r="AH27" i="4"/>
  <c r="AI27" i="4"/>
  <c r="P27" i="4"/>
  <c r="Q27" i="4" s="1"/>
  <c r="G22" i="6" s="1"/>
  <c r="L27" i="4"/>
  <c r="M27" i="4"/>
  <c r="F22" i="6" s="1"/>
  <c r="I27" i="4"/>
  <c r="AD26" i="4"/>
  <c r="AE26" i="4"/>
  <c r="AH26" i="4"/>
  <c r="AI26" i="4"/>
  <c r="P26" i="4"/>
  <c r="Q26" i="4" s="1"/>
  <c r="G21" i="6" s="1"/>
  <c r="L26" i="4"/>
  <c r="M26" i="4"/>
  <c r="F21" i="6" s="1"/>
  <c r="I26" i="4"/>
  <c r="AD25" i="4"/>
  <c r="AE25" i="4"/>
  <c r="AH25" i="4"/>
  <c r="AI25" i="4"/>
  <c r="P25" i="4"/>
  <c r="Q25" i="4"/>
  <c r="G20" i="6" s="1"/>
  <c r="L25" i="4"/>
  <c r="M25" i="4" s="1"/>
  <c r="F20" i="6" s="1"/>
  <c r="I25" i="4"/>
  <c r="AD24" i="4"/>
  <c r="AE24" i="4"/>
  <c r="AH24" i="4"/>
  <c r="AI24" i="4"/>
  <c r="P24" i="4"/>
  <c r="Q24" i="4" s="1"/>
  <c r="G19" i="6" s="1"/>
  <c r="L24" i="4"/>
  <c r="M24" i="4" s="1"/>
  <c r="F19" i="6" s="1"/>
  <c r="I24" i="4"/>
  <c r="AD23" i="4"/>
  <c r="AE23" i="4"/>
  <c r="AH23" i="4"/>
  <c r="AI23" i="4"/>
  <c r="P23" i="4"/>
  <c r="Q23" i="4" s="1"/>
  <c r="G18" i="6" s="1"/>
  <c r="L23" i="4"/>
  <c r="M23" i="4" s="1"/>
  <c r="F18" i="6" s="1"/>
  <c r="I23" i="4"/>
  <c r="AD22" i="4"/>
  <c r="AE22" i="4"/>
  <c r="AH22" i="4"/>
  <c r="AI22" i="4"/>
  <c r="P22" i="4"/>
  <c r="Q22" i="4" s="1"/>
  <c r="G17" i="6" s="1"/>
  <c r="L22" i="4"/>
  <c r="M22" i="4" s="1"/>
  <c r="F17" i="6" s="1"/>
  <c r="I22" i="4"/>
  <c r="AD21" i="4"/>
  <c r="AE21" i="4"/>
  <c r="AH21" i="4"/>
  <c r="AI21" i="4"/>
  <c r="AJ21" i="4" s="1"/>
  <c r="P21" i="4"/>
  <c r="Q21" i="4" s="1"/>
  <c r="G16" i="6" s="1"/>
  <c r="L21" i="4"/>
  <c r="M21" i="4" s="1"/>
  <c r="I21" i="4"/>
  <c r="AD20" i="4"/>
  <c r="AE20" i="4"/>
  <c r="AH20" i="4"/>
  <c r="AI20" i="4"/>
  <c r="P20" i="4"/>
  <c r="Q20" i="4" s="1"/>
  <c r="G15" i="6" s="1"/>
  <c r="L20" i="4"/>
  <c r="M20" i="4" s="1"/>
  <c r="I20" i="4"/>
  <c r="AD19" i="4"/>
  <c r="AE19" i="4"/>
  <c r="AH19" i="4"/>
  <c r="AI19" i="4"/>
  <c r="P19" i="4"/>
  <c r="Q19" i="4"/>
  <c r="G14" i="6" s="1"/>
  <c r="L19" i="4"/>
  <c r="M19" i="4" s="1"/>
  <c r="F14" i="6" s="1"/>
  <c r="I19" i="4"/>
  <c r="AD18" i="4"/>
  <c r="AE18" i="4"/>
  <c r="AH18" i="4"/>
  <c r="AI18" i="4"/>
  <c r="P18" i="4"/>
  <c r="Q18" i="4"/>
  <c r="G13" i="6" s="1"/>
  <c r="L18" i="4"/>
  <c r="M18" i="4" s="1"/>
  <c r="F13" i="6" s="1"/>
  <c r="I18" i="4"/>
  <c r="AD17" i="4"/>
  <c r="AE17" i="4"/>
  <c r="AF17" i="4" s="1"/>
  <c r="AH17" i="4"/>
  <c r="AI17" i="4"/>
  <c r="P17" i="4"/>
  <c r="Q17" i="4" s="1"/>
  <c r="G12" i="6" s="1"/>
  <c r="L17" i="4"/>
  <c r="M17" i="4" s="1"/>
  <c r="F12" i="6" s="1"/>
  <c r="I17" i="4"/>
  <c r="AD16" i="4"/>
  <c r="AE16" i="4"/>
  <c r="AH16" i="4"/>
  <c r="AI16" i="4"/>
  <c r="P16" i="4"/>
  <c r="Q16" i="4" s="1"/>
  <c r="G11" i="6" s="1"/>
  <c r="L16" i="4"/>
  <c r="M16" i="4" s="1"/>
  <c r="F11" i="6" s="1"/>
  <c r="I16" i="4"/>
  <c r="AD15" i="4"/>
  <c r="AE15" i="4"/>
  <c r="AH15" i="4"/>
  <c r="AI15" i="4"/>
  <c r="P15" i="4"/>
  <c r="Q15" i="4" s="1"/>
  <c r="L15" i="4"/>
  <c r="M15" i="4" s="1"/>
  <c r="I15" i="4"/>
  <c r="AD14" i="4"/>
  <c r="AE14" i="4"/>
  <c r="AH14" i="4"/>
  <c r="AI14" i="4"/>
  <c r="I14" i="4"/>
  <c r="AD13" i="4"/>
  <c r="AE13" i="4"/>
  <c r="AF13" i="4" s="1"/>
  <c r="AH13" i="4"/>
  <c r="AJ13" i="4" s="1"/>
  <c r="AI13" i="4"/>
  <c r="P13" i="4"/>
  <c r="Q13" i="4" s="1"/>
  <c r="L13" i="4"/>
  <c r="M13" i="4" s="1"/>
  <c r="I13" i="4"/>
  <c r="AD12" i="4"/>
  <c r="AE12" i="4"/>
  <c r="AH12" i="4"/>
  <c r="AI12" i="4"/>
  <c r="AD11" i="4"/>
  <c r="AE11" i="4"/>
  <c r="AH11" i="4"/>
  <c r="AI11" i="4"/>
  <c r="AD10" i="4"/>
  <c r="AE10" i="4"/>
  <c r="AH10" i="4"/>
  <c r="AI10" i="4"/>
  <c r="AJ10" i="4" s="1"/>
  <c r="P10" i="4"/>
  <c r="Q10" i="4" s="1"/>
  <c r="L10" i="4"/>
  <c r="M10" i="4"/>
  <c r="F5" i="6" s="1"/>
  <c r="I10" i="4"/>
  <c r="X47" i="7"/>
  <c r="X60" i="7"/>
  <c r="T48" i="7"/>
  <c r="X26" i="7"/>
  <c r="T20" i="7"/>
  <c r="T11" i="7"/>
  <c r="T8" i="7"/>
  <c r="T10" i="7"/>
  <c r="X11" i="7"/>
  <c r="N13" i="7"/>
  <c r="X15" i="7"/>
  <c r="N17" i="7"/>
  <c r="T47" i="7"/>
  <c r="T52" i="7"/>
  <c r="X53" i="7"/>
  <c r="X58" i="7"/>
  <c r="X9" i="7"/>
  <c r="X18" i="7"/>
  <c r="N20" i="7"/>
  <c r="T21" i="7"/>
  <c r="N24" i="7"/>
  <c r="T25" i="7"/>
  <c r="N44" i="7"/>
  <c r="T45" i="7"/>
  <c r="T60" i="7"/>
  <c r="N58" i="7"/>
  <c r="T15" i="7"/>
  <c r="X16" i="7"/>
  <c r="N19" i="7"/>
  <c r="T24" i="7"/>
  <c r="T53" i="7"/>
  <c r="N11" i="7"/>
  <c r="N27" i="7"/>
  <c r="X41" i="7"/>
  <c r="X56" i="7"/>
  <c r="X51" i="7"/>
  <c r="X50" i="7"/>
  <c r="X49" i="7"/>
  <c r="X54" i="7"/>
  <c r="X59" i="7"/>
  <c r="X48" i="7"/>
  <c r="X43" i="7"/>
  <c r="X46" i="7"/>
  <c r="X52" i="7"/>
  <c r="X44" i="7"/>
  <c r="X57" i="7"/>
  <c r="X13" i="7"/>
  <c r="X21" i="7"/>
  <c r="X10" i="7"/>
  <c r="X19" i="7"/>
  <c r="T16" i="7"/>
  <c r="T14" i="7"/>
  <c r="T19" i="7"/>
  <c r="T13" i="7"/>
  <c r="T18" i="7"/>
  <c r="T12" i="7"/>
  <c r="T17" i="7"/>
  <c r="T22" i="7"/>
  <c r="T27" i="7"/>
  <c r="T58" i="7"/>
  <c r="T54" i="7"/>
  <c r="T59" i="7"/>
  <c r="T57" i="7"/>
  <c r="T42" i="7"/>
  <c r="T43" i="7"/>
  <c r="T49" i="7"/>
  <c r="T55" i="7"/>
  <c r="T44" i="7"/>
  <c r="T46" i="7"/>
  <c r="U25" i="2"/>
  <c r="M7" i="2"/>
  <c r="Q8" i="2"/>
  <c r="Q9" i="2"/>
  <c r="U10" i="2"/>
  <c r="M13" i="2"/>
  <c r="U17" i="2"/>
  <c r="M19" i="2"/>
  <c r="M20" i="2"/>
  <c r="Q21" i="2"/>
  <c r="U23" i="2"/>
  <c r="Q23" i="2"/>
  <c r="U12" i="2"/>
  <c r="U15" i="2"/>
  <c r="Q7" i="2"/>
  <c r="Q20" i="2"/>
  <c r="U7" i="2"/>
  <c r="M10" i="2"/>
  <c r="U20" i="2"/>
  <c r="M23" i="2"/>
  <c r="Q9" i="3"/>
  <c r="U12" i="3"/>
  <c r="M20" i="3"/>
  <c r="Q23" i="3"/>
  <c r="M12" i="3"/>
  <c r="Q15" i="3"/>
  <c r="U22" i="3"/>
  <c r="M26" i="3"/>
  <c r="Q7" i="3"/>
  <c r="U14" i="3"/>
  <c r="M18" i="3"/>
  <c r="Q25" i="3"/>
  <c r="M22" i="3"/>
  <c r="M10" i="3"/>
  <c r="Q17" i="3"/>
  <c r="AJ18" i="4" l="1"/>
  <c r="AF31" i="4"/>
  <c r="Q32" i="6"/>
  <c r="AK37" i="4" s="1"/>
  <c r="Q35" i="6"/>
  <c r="AK40" i="4" s="1"/>
  <c r="AJ36" i="4"/>
  <c r="AF21" i="4"/>
  <c r="AB22" i="4"/>
  <c r="AB17" i="4"/>
  <c r="AB13" i="4"/>
  <c r="AJ33" i="4"/>
  <c r="AJ35" i="4"/>
  <c r="AJ15" i="4"/>
  <c r="AJ17" i="4"/>
  <c r="AJ14" i="4"/>
  <c r="AJ24" i="4"/>
  <c r="AF29" i="4"/>
  <c r="AF23" i="4"/>
  <c r="Q11" i="6"/>
  <c r="AK16" i="4" s="1"/>
  <c r="Q18" i="6"/>
  <c r="AK23" i="4" s="1"/>
  <c r="Q26" i="6"/>
  <c r="AK31" i="4" s="1"/>
  <c r="Q30" i="6"/>
  <c r="AK35" i="4" s="1"/>
  <c r="Q22" i="6"/>
  <c r="AK27" i="4" s="1"/>
  <c r="Q14" i="6"/>
  <c r="AK19" i="4" s="1"/>
  <c r="Q24" i="6"/>
  <c r="AK29" i="4" s="1"/>
  <c r="Q16" i="6"/>
  <c r="AK21" i="4" s="1"/>
  <c r="Q28" i="6"/>
  <c r="AK33" i="4" s="1"/>
  <c r="Q20" i="6"/>
  <c r="AK25" i="4" s="1"/>
  <c r="Q12" i="6"/>
  <c r="AK17" i="4" s="1"/>
  <c r="Q31" i="6"/>
  <c r="AK36" i="4" s="1"/>
  <c r="Q27" i="6"/>
  <c r="AK32" i="4" s="1"/>
  <c r="Q15" i="6"/>
  <c r="AK20" i="4" s="1"/>
  <c r="Q23" i="6"/>
  <c r="AK28" i="4" s="1"/>
  <c r="Q19" i="6"/>
  <c r="AK24" i="4" s="1"/>
  <c r="V11" i="6"/>
  <c r="AJ12" i="4"/>
  <c r="AF12" i="4"/>
  <c r="AJ11" i="4"/>
  <c r="AF11" i="4"/>
  <c r="AB10" i="4"/>
  <c r="V13" i="6"/>
  <c r="V12" i="6"/>
  <c r="AF10" i="4"/>
  <c r="AF15" i="4"/>
  <c r="AF14" i="4"/>
  <c r="AB14" i="4"/>
  <c r="V6" i="6"/>
  <c r="V7" i="6"/>
  <c r="V10" i="6"/>
  <c r="V14" i="6"/>
  <c r="G10" i="6"/>
  <c r="V8" i="6"/>
  <c r="AJ27" i="4"/>
  <c r="AJ29" i="4"/>
  <c r="AJ30" i="4"/>
  <c r="AJ38" i="4"/>
  <c r="AJ40" i="4"/>
  <c r="AJ20" i="4"/>
  <c r="AJ22" i="4"/>
  <c r="AJ32" i="4"/>
  <c r="AJ26" i="4"/>
  <c r="AF26" i="4"/>
  <c r="AF35" i="4"/>
  <c r="Q29" i="6"/>
  <c r="AK34" i="4" s="1"/>
  <c r="AF18" i="4"/>
  <c r="AF19" i="4"/>
  <c r="AF27" i="4"/>
  <c r="AF28" i="4"/>
  <c r="AF16" i="4"/>
  <c r="AF36" i="4"/>
  <c r="AF20" i="4"/>
  <c r="AF22" i="4"/>
  <c r="AF32" i="4"/>
  <c r="AB16" i="4"/>
  <c r="AB36" i="4"/>
  <c r="AB29" i="4"/>
  <c r="AB38" i="4"/>
  <c r="AB34" i="4"/>
  <c r="AB25" i="4"/>
  <c r="AB21" i="4"/>
  <c r="AB37" i="4"/>
  <c r="AB30" i="4"/>
  <c r="AF30" i="4"/>
  <c r="AF33" i="4"/>
  <c r="Q33" i="6"/>
  <c r="AK38" i="4" s="1"/>
  <c r="Q25" i="6"/>
  <c r="AK30" i="4" s="1"/>
  <c r="AJ31" i="4"/>
  <c r="AJ34" i="4"/>
  <c r="AJ19" i="4"/>
  <c r="AJ23" i="4"/>
  <c r="AJ28" i="4"/>
  <c r="AJ16" i="4"/>
  <c r="AJ25" i="4"/>
  <c r="AF24" i="4"/>
  <c r="AF25" i="4"/>
  <c r="Q21" i="6"/>
  <c r="AK26" i="4" s="1"/>
  <c r="Q17" i="6"/>
  <c r="AK22" i="4" s="1"/>
  <c r="Q13" i="6"/>
  <c r="AK18" i="4" s="1"/>
  <c r="AB26" i="4"/>
  <c r="AB18" i="4"/>
  <c r="F10" i="6"/>
  <c r="G5" i="6"/>
  <c r="Q5" i="6" s="1"/>
  <c r="AK10" i="4" s="1"/>
  <c r="F6" i="6"/>
  <c r="G8" i="6"/>
  <c r="G7" i="6"/>
  <c r="AJ39" i="4"/>
  <c r="AB39" i="4"/>
  <c r="AB31" i="4"/>
  <c r="AB23" i="4"/>
  <c r="AB15" i="4"/>
  <c r="F9" i="6"/>
  <c r="G9" i="6"/>
  <c r="V5" i="6" s="1"/>
  <c r="G6" i="6"/>
  <c r="F8" i="6"/>
  <c r="F7" i="6"/>
  <c r="AF39" i="4"/>
  <c r="AB35" i="4"/>
  <c r="AB27" i="4"/>
  <c r="AB19" i="4"/>
  <c r="M26" i="2"/>
  <c r="X40" i="7"/>
  <c r="Q8" i="6" l="1"/>
  <c r="AK13" i="4" s="1"/>
  <c r="Q6" i="6"/>
  <c r="AK11" i="4" s="1"/>
  <c r="Q10" i="6"/>
  <c r="AK15" i="4" s="1"/>
  <c r="Q9" i="6"/>
  <c r="AK14" i="4" s="1"/>
  <c r="V4" i="6"/>
  <c r="Q7" i="6"/>
  <c r="AK12" i="4" s="1"/>
</calcChain>
</file>

<file path=xl/sharedStrings.xml><?xml version="1.0" encoding="utf-8"?>
<sst xmlns="http://schemas.openxmlformats.org/spreadsheetml/2006/main" count="316" uniqueCount="153">
  <si>
    <t>Atelier</t>
  </si>
  <si>
    <t>Critères de réalisation</t>
  </si>
  <si>
    <t>Saisie</t>
  </si>
  <si>
    <t>Tirade Rowing</t>
  </si>
  <si>
    <r>
      <t xml:space="preserve">La barre touche la planche (épaisseur 8cm) et le sol à chaque répétition. 
Le corps reste en contact permanent avec la planche; les pieds ne sont pas tenus.
</t>
    </r>
    <r>
      <rPr>
        <i/>
        <sz val="12"/>
        <color theme="1"/>
        <rFont val="Calibri"/>
        <family val="2"/>
        <scheme val="minor"/>
      </rPr>
      <t xml:space="preserve">
Le comptage stoppe lorsque la réalisation n'est pas correcte.</t>
    </r>
    <r>
      <rPr>
        <sz val="12"/>
        <color theme="1"/>
        <rFont val="Calibri"/>
        <family val="2"/>
        <scheme val="minor"/>
      </rPr>
      <t xml:space="preserve">
</t>
    </r>
  </si>
  <si>
    <t>Charge, Nbre de répétitions</t>
  </si>
  <si>
    <t>Développé Couché</t>
  </si>
  <si>
    <t>Objectif</t>
  </si>
  <si>
    <t>Traction</t>
  </si>
  <si>
    <t>Position Haute: Menton au dessus de la barre
Position Basse: Bras tendus
Le mouvement est à réaliser sans balancier</t>
  </si>
  <si>
    <t>Réaliser avec ou sans aide (élastique) le plus grand nombre tractions en pronation (avec un minimum de 10 répétitions)</t>
  </si>
  <si>
    <t>Nbre de répétitions; Valeur de l'elastique utilisé (en kg)</t>
  </si>
  <si>
    <t>Puissance semi-spécifique Ergomètre</t>
  </si>
  <si>
    <t>Réaliser 100m départ roue arrêtée</t>
  </si>
  <si>
    <t>Temps réalisé</t>
  </si>
  <si>
    <t>Course à pied</t>
  </si>
  <si>
    <t>Réaliser le meilleur temps possible sur 3000m</t>
  </si>
  <si>
    <t>Test Ergo</t>
  </si>
  <si>
    <t>Réaliser le meilleur temps possible sur 2000m</t>
  </si>
  <si>
    <t>Squat OVH</t>
  </si>
  <si>
    <t>Soulevé de Terre</t>
  </si>
  <si>
    <t>Nombre de répétitions</t>
  </si>
  <si>
    <t>Atteindre un nombre de répétitions déterminées avec une parfaite réalisation
Barre Garçon: 70kg
Barre Fille: 50kg
Cet exercice s'inscrit dans une logique de formation à l'Epaulé Vérrouillée</t>
  </si>
  <si>
    <t>Gainage</t>
  </si>
  <si>
    <t>Temps tenu</t>
  </si>
  <si>
    <t>Détente Verticale</t>
  </si>
  <si>
    <t>Effectuer un saut le plus haut possible</t>
  </si>
  <si>
    <t xml:space="preserve">A partir de la position debout, effectuer une légère flexion puis sauter </t>
  </si>
  <si>
    <t>Mesure en cm</t>
  </si>
  <si>
    <t>Qualité Evaluée</t>
  </si>
  <si>
    <t>Force TR</t>
  </si>
  <si>
    <t>Force DC</t>
  </si>
  <si>
    <t>Force Bras</t>
  </si>
  <si>
    <t>Force Jambes</t>
  </si>
  <si>
    <t>Puissance spécifique</t>
  </si>
  <si>
    <t>Puissance Aérobie</t>
  </si>
  <si>
    <t>Demi-fond</t>
  </si>
  <si>
    <t>Formation posturale</t>
  </si>
  <si>
    <t xml:space="preserve">Détermination du maxi estimé à partir d'une charge, permettant la réalisation de 4 à 10 rep </t>
  </si>
  <si>
    <t>Déterminer un nombre maximum de répétitions à charge fixe
Garçon: 40kg
Fille : 25kg</t>
  </si>
  <si>
    <t>Date du test</t>
  </si>
  <si>
    <t>Détente</t>
  </si>
  <si>
    <t>3000m CàP</t>
  </si>
  <si>
    <t>données serveur licence</t>
  </si>
  <si>
    <t>NOM</t>
  </si>
  <si>
    <t>N° LICENCE</t>
  </si>
  <si>
    <t>Poids</t>
  </si>
  <si>
    <t>DdN</t>
  </si>
  <si>
    <t>ÂGE</t>
  </si>
  <si>
    <t>Rep</t>
  </si>
  <si>
    <t>Charge</t>
  </si>
  <si>
    <t>Maxi Estimé</t>
  </si>
  <si>
    <t>% poids de corps</t>
  </si>
  <si>
    <t>Nbre</t>
  </si>
  <si>
    <t>cm</t>
  </si>
  <si>
    <t>watts</t>
  </si>
  <si>
    <t>mm:ss</t>
  </si>
  <si>
    <t>Min</t>
  </si>
  <si>
    <t>Sec</t>
  </si>
  <si>
    <t>Perf en sec</t>
  </si>
  <si>
    <t>Note moyenne</t>
  </si>
  <si>
    <t>Force mbres sup</t>
  </si>
  <si>
    <t>Explosivité Mbres Inf</t>
  </si>
  <si>
    <t xml:space="preserve">Traction </t>
  </si>
  <si>
    <t xml:space="preserve">Détente verticale </t>
  </si>
  <si>
    <t>Moyenne</t>
  </si>
  <si>
    <t>Tps CàP</t>
  </si>
  <si>
    <t>Les valeurs de performance ont été établies à partir des résultats recueillis sur plusieurs stages nationaux</t>
  </si>
  <si>
    <t xml:space="preserve">Tirade rowing </t>
  </si>
  <si>
    <t xml:space="preserve">Développés Couchés </t>
  </si>
  <si>
    <t xml:space="preserve">Soulevé de Terre </t>
  </si>
  <si>
    <t>Détente verticale</t>
  </si>
  <si>
    <t>Note/20</t>
  </si>
  <si>
    <t>% Poids de corps</t>
  </si>
  <si>
    <t>Nbre de rep</t>
  </si>
  <si>
    <t>en cm</t>
  </si>
  <si>
    <t>Watts</t>
  </si>
  <si>
    <t>2000m Ergo</t>
  </si>
  <si>
    <t>Ergo 100m</t>
  </si>
  <si>
    <t>SEXE</t>
  </si>
  <si>
    <r>
      <t xml:space="preserve">Position Basse: Contact poitrine
Position Haute: Bras tendus
Maintenir la poitrine "gonflée" sur tout le mouvement
Conseil: Pieds au sol mais genoux au dessus du bassin
</t>
    </r>
    <r>
      <rPr>
        <i/>
        <sz val="12"/>
        <color theme="1"/>
        <rFont val="Calibri"/>
        <family val="2"/>
        <scheme val="minor"/>
      </rPr>
      <t>Le comptage s'arrête lorsque la réalisation n'est plus correcte.</t>
    </r>
  </si>
  <si>
    <t>Détermination de la capacité maximale Anaérobie Alactique à l'ergomètre sur 100m</t>
  </si>
  <si>
    <t>Les bras sont tendus en permanence
La barre reste légèrement en arrière de la tête
L'écartement des mains sur la barre est libre mais nécessairement supérieur à la largeur d'épaules
Le bassin est maintenu en antéversion en position basse
Les appuis sont bien ancrés dans le sol, sans déséquilibre
La flexion des jambes s'effectue de manière contrôlée, en respectant un juste alignement Pointe de pied - Cheville - Genou - Hanche
L'écartement des pieds est fonction de chacun, pour garantir une juste réalisation
Le haut des cuisses doit atteindre l'horizontale en flexion basse</t>
  </si>
  <si>
    <t>Formation posturale; Qualité de souplesse</t>
  </si>
  <si>
    <r>
      <rPr>
        <b/>
        <sz val="12"/>
        <color theme="1"/>
        <rFont val="Calibri"/>
        <family val="2"/>
        <scheme val="minor"/>
      </rPr>
      <t>Position basse</t>
    </r>
    <r>
      <rPr>
        <sz val="12"/>
        <color theme="1"/>
        <rFont val="Calibri"/>
        <family val="2"/>
        <scheme val="minor"/>
      </rPr>
      <t xml:space="preserve">: 
- les pieds sont engagés sous la barre, parallèles et écartés d'une largeur bassin
- l'écartement des mains correspond à la largeur d'épaules
- le bassin est en antéversion; le dos en tension du coccyx au sommet du crâne
- la barre est mise sous "tension" pour ne pas choquer les poids en début de mouvement
</t>
    </r>
    <r>
      <rPr>
        <b/>
        <sz val="12"/>
        <color theme="1"/>
        <rFont val="Calibri"/>
        <family val="2"/>
        <scheme val="minor"/>
      </rPr>
      <t>Position haute</t>
    </r>
    <r>
      <rPr>
        <sz val="12"/>
        <color theme="1"/>
        <rFont val="Calibri"/>
        <family val="2"/>
        <scheme val="minor"/>
      </rPr>
      <t xml:space="preserve">: 
- l'ouverture de la hanche est complète
- les épaules sont réhaussées
-  les appuis sont en pointe de pied
</t>
    </r>
  </si>
  <si>
    <t>Atteindre un nombre de répétitions déterminées avec une parfaite réalisation
Barre Garçon: 20kg
Barre Fille: 15kg
Cet exercice s'inscrit dans une logique de formation aux mouvements d'Haltérophilie.</t>
  </si>
  <si>
    <t>Fente avant</t>
  </si>
  <si>
    <t>Fente avant Haute</t>
  </si>
  <si>
    <t>Aide Elastique valeur 10kg</t>
  </si>
  <si>
    <t>Aide Elastique valeur 20kg</t>
  </si>
  <si>
    <t xml:space="preserve">Atteindre un nombre de répétitions déterminées avec une parfaite réalisation
Haltères Garçon: 2 x 8kg
Haltères Fille: 2 x 5kg
</t>
  </si>
  <si>
    <t>Formation posturale; Qualités proprioceptives</t>
  </si>
  <si>
    <t xml:space="preserve">Une haltère dans chaque main.
Debout, placer l'haltère gauche bras tendu au dessus de la tête
Descendre en fente avant gauche (jambe avant gauche), avec le genou de la jambe arrière qui vient effleurer le sol, puis remonter en position de départ; le bras est resté tendu tout au long de l'exercice; le bras droit est resté en position basse, haltère a bout de bras
Changer de jambe et de bras à chaque répétition
</t>
  </si>
  <si>
    <t>Ergo 2000m</t>
  </si>
  <si>
    <t>Taille</t>
  </si>
  <si>
    <t>Taille assise</t>
  </si>
  <si>
    <t>12(10)</t>
  </si>
  <si>
    <t>10(10)</t>
  </si>
  <si>
    <t>9(10)</t>
  </si>
  <si>
    <t>8(10)</t>
  </si>
  <si>
    <t>7(10)</t>
  </si>
  <si>
    <t>6(10)</t>
  </si>
  <si>
    <t>10(20)</t>
  </si>
  <si>
    <t>9(20)</t>
  </si>
  <si>
    <t>8(20)</t>
  </si>
  <si>
    <t>7(20)</t>
  </si>
  <si>
    <t>6(20)</t>
  </si>
  <si>
    <t>5(20)</t>
  </si>
  <si>
    <t>4(20)</t>
  </si>
  <si>
    <t>3(20)</t>
  </si>
  <si>
    <t>17(10)</t>
  </si>
  <si>
    <t>16(10)</t>
  </si>
  <si>
    <t>15(10)</t>
  </si>
  <si>
    <t>14(10)</t>
  </si>
  <si>
    <t>13(10)</t>
  </si>
  <si>
    <t>11(10)</t>
  </si>
  <si>
    <t>Puissance Spécifique Aérobie</t>
  </si>
  <si>
    <t>Capacité Anaérobie Alactique spécifique</t>
  </si>
  <si>
    <t>Aspects posturaux</t>
  </si>
  <si>
    <t>Tps Ergo</t>
  </si>
  <si>
    <t>F</t>
  </si>
  <si>
    <t>H</t>
  </si>
  <si>
    <t>BAREME HOMME</t>
  </si>
  <si>
    <t>BAREME FEMME</t>
  </si>
  <si>
    <t>Force de l'élastique</t>
  </si>
  <si>
    <t>Force
Elastique</t>
  </si>
  <si>
    <t>Maxi Estimé- Tirade Rowing</t>
  </si>
  <si>
    <t>Maxi Estimé- Développé Couché</t>
  </si>
  <si>
    <t>Qualité posturale- Soulevé de Terre</t>
  </si>
  <si>
    <t>Qualité posturale- Squat OVH</t>
  </si>
  <si>
    <t>Qualité posturale- Fente avant</t>
  </si>
  <si>
    <t xml:space="preserve">Force mbres sup- Traction </t>
  </si>
  <si>
    <t xml:space="preserve">Explosivité Mbres Inf- Détente verticale </t>
  </si>
  <si>
    <t>Capacité Anaérobie Alactique spécifique- Ergo 100m</t>
  </si>
  <si>
    <t>Gainage- Gainage</t>
  </si>
  <si>
    <t>Puissance Aérobie- 3000m CàP</t>
  </si>
  <si>
    <t>Puissance Spécifique Aérobie- 2000m Ergo</t>
  </si>
  <si>
    <t>En cas de rupture du gainage postural, l'exercice est arrêté. En cas de non respect du rythme "lent" demandé, l'exercice est arrêté.
En permanence, le rameur doit chercher à rentrer le ventre
La tête reste parfaitement alignée avec le reste du corps; le bassin de bouge "pas" hormis sur l'exercice de balancier latéral
Aucune pause n'est acceptée; Pause = Arrêt de l'atelier</t>
  </si>
  <si>
    <t xml:space="preserve">Atteindre le plus grand temps dans la routine de gainage suivante (attention, sur les mouvements non statiques, le rythme est d'un mouvement toutes les 3 secondes) :
- 30sec Planche Haute
- 10sec Planche Basse
- 30sec (10 rep) Montain Climber (alterné les jambes à chaque rep)
- 10sec Planche Haute
- 30sec (10 rep) Montain Climber croisé (alterné les jambes à chaque rep)
- 10sec Planche Basse
- 30sec (10 rep) Balancier latéral bassin
- 10sec Planche Haute
- 30sec (10 rep) appui unipodal altérné (alterné les jambes à chaque rep)
- 10sec Planche Basse
- 30sec (10 rep) passages de Planche Basse à Planche Haute
- 10sec Planche Basse
- 30sec (10 rep) appui unimodal (sur coude) en position latérale, main haute au dessus de l'épaule, puis aller chercher hanche opposée (réaliser 5 mvts consécutifs du même côté) </t>
  </si>
  <si>
    <t>mm:ss,0</t>
  </si>
  <si>
    <t>Exemple</t>
  </si>
  <si>
    <t>Concevez votre radar, en choisissant le rameur concerné ici.  ---&gt;&gt;&gt;</t>
  </si>
  <si>
    <t>Barême Fille - Tests Physiques PPJ</t>
  </si>
  <si>
    <t>Barême Garçon - Tests Physiques PPJ</t>
  </si>
  <si>
    <t>07:19.2</t>
  </si>
  <si>
    <t>Saisir uniquement les cases des colonnes grisées</t>
  </si>
  <si>
    <t>Veillez à respecter les formats d'écriture</t>
  </si>
  <si>
    <t>Nombre de répétitions (maximum 20)</t>
  </si>
  <si>
    <t>EXEMPLE 2</t>
  </si>
  <si>
    <t>EXEMPLE 1</t>
  </si>
  <si>
    <t>Prénom</t>
  </si>
  <si>
    <t>EXEMPLE 1 Exemple</t>
  </si>
  <si>
    <t>NB: Cette "feuille de saisie" doit être correctement remplie pour que l'ensemble des calculs puisse se faire sans difficulté. 
Sur la feuille "Compilation note et radar", vous pouvez constater le profil physique de votre rameur et orienter l'entraînement pour pallier à certaines faiblesses. 
Ces tests physiques sont à réaliser sur 2 périodes de l'année (1ère quinzaine de décembre, et 1ère quinzaine de février) pour guider la progression physique du rameur en donnant des objectifs concrets et mesurables.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</si>
</sst>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0" x14ac:knownFonts="1">
    <font>
      <sz val="12"/>
      <color theme="1"/>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i/>
      <sz val="12"/>
      <color theme="1"/>
      <name val="Calibri"/>
      <family val="2"/>
      <scheme val="minor"/>
    </font>
    <font>
      <i/>
      <sz val="9"/>
      <color rgb="FFFF0000"/>
      <name val="Calibri"/>
      <family val="2"/>
      <scheme val="minor"/>
    </font>
    <font>
      <sz val="9"/>
      <color theme="1"/>
      <name val="Calibri"/>
      <family val="2"/>
      <scheme val="minor"/>
    </font>
    <font>
      <i/>
      <sz val="12"/>
      <color rgb="FFFF0000"/>
      <name val="Calibri"/>
      <family val="2"/>
      <scheme val="minor"/>
    </font>
    <font>
      <sz val="10"/>
      <color theme="1"/>
      <name val="Calibri"/>
      <family val="2"/>
      <scheme val="minor"/>
    </font>
    <font>
      <b/>
      <sz val="9"/>
      <color theme="1"/>
      <name val="Calibri"/>
      <family val="2"/>
      <scheme val="minor"/>
    </font>
    <font>
      <b/>
      <sz val="8"/>
      <color theme="1"/>
      <name val="Calibri"/>
      <family val="2"/>
      <scheme val="minor"/>
    </font>
    <font>
      <b/>
      <sz val="9"/>
      <name val="Calibri"/>
      <family val="2"/>
      <scheme val="minor"/>
    </font>
    <font>
      <sz val="9"/>
      <name val="Calibri"/>
      <family val="2"/>
      <scheme val="minor"/>
    </font>
    <font>
      <sz val="9"/>
      <name val="Arial"/>
      <family val="2"/>
    </font>
    <font>
      <b/>
      <i/>
      <sz val="12"/>
      <color rgb="FFFF0000"/>
      <name val="Calibri"/>
      <family val="2"/>
      <scheme val="minor"/>
    </font>
    <font>
      <i/>
      <sz val="9"/>
      <name val="Calibri"/>
      <family val="2"/>
      <scheme val="minor"/>
    </font>
    <font>
      <sz val="9"/>
      <color theme="1"/>
      <name val="Calibri Light"/>
      <family val="2"/>
      <scheme val="major"/>
    </font>
    <font>
      <sz val="9"/>
      <color rgb="FF000000"/>
      <name val="Cambria"/>
      <family val="1"/>
    </font>
    <font>
      <sz val="9"/>
      <name val="Cambria"/>
      <family val="1"/>
    </font>
    <font>
      <b/>
      <sz val="9"/>
      <color rgb="FFFF0000"/>
      <name val="Calibri Light"/>
      <family val="2"/>
      <scheme val="major"/>
    </font>
    <font>
      <b/>
      <sz val="9"/>
      <color rgb="FFFF0000"/>
      <name val="Cambria"/>
      <family val="1"/>
    </font>
    <font>
      <b/>
      <sz val="9"/>
      <color theme="9" tint="-0.249977111117893"/>
      <name val="Cambria"/>
      <family val="1"/>
    </font>
    <font>
      <sz val="12"/>
      <color theme="9" tint="-0.249977111117893"/>
      <name val="Calibri"/>
      <family val="2"/>
      <scheme val="minor"/>
    </font>
    <font>
      <sz val="9"/>
      <color theme="0"/>
      <name val="Calibri"/>
      <family val="2"/>
      <scheme val="minor"/>
    </font>
    <font>
      <i/>
      <sz val="26"/>
      <name val="Calibri"/>
      <family val="2"/>
      <scheme val="minor"/>
    </font>
    <font>
      <sz val="9"/>
      <color rgb="FFFF0000"/>
      <name val="Calibri Light"/>
      <family val="2"/>
      <scheme val="major"/>
    </font>
    <font>
      <sz val="8"/>
      <color theme="1"/>
      <name val="Calibri"/>
      <family val="2"/>
      <scheme val="minor"/>
    </font>
    <font>
      <b/>
      <sz val="8"/>
      <color theme="1"/>
      <name val="Calibri"/>
      <family val="2"/>
      <scheme val="minor"/>
    </font>
    <font>
      <sz val="10"/>
      <color rgb="FFFF0000"/>
      <name val="Calibri"/>
      <family val="2"/>
      <scheme val="minor"/>
    </font>
    <font>
      <b/>
      <i/>
      <u/>
      <sz val="14"/>
      <color rgb="FFFF0000"/>
      <name val="Calibri"/>
      <family val="2"/>
      <scheme val="minor"/>
    </font>
    <font>
      <b/>
      <u/>
      <sz val="14"/>
      <name val="Calibri"/>
      <family val="2"/>
      <scheme val="minor"/>
    </font>
    <font>
      <b/>
      <u/>
      <sz val="14"/>
      <color theme="1"/>
      <name val="Calibri"/>
      <family val="2"/>
      <scheme val="minor"/>
    </font>
    <font>
      <sz val="10"/>
      <color rgb="FF000000"/>
      <name val="Arial"/>
      <family val="2"/>
    </font>
    <font>
      <sz val="10"/>
      <color theme="1"/>
      <name val="Arial"/>
      <family val="2"/>
    </font>
    <font>
      <sz val="9"/>
      <color rgb="FF000000"/>
      <name val="Arial"/>
      <family val="2"/>
    </font>
    <font>
      <sz val="8"/>
      <color rgb="FF000000"/>
      <name val="Arial"/>
      <family val="2"/>
    </font>
    <font>
      <sz val="9"/>
      <color theme="1"/>
      <name val="Arial"/>
      <family val="2"/>
    </font>
    <font>
      <sz val="8"/>
      <color theme="1"/>
      <name val="Arial"/>
      <family val="2"/>
    </font>
    <font>
      <b/>
      <u/>
      <sz val="12"/>
      <color rgb="FFFF0000"/>
      <name val="Calibri"/>
      <family val="2"/>
      <scheme val="minor"/>
    </font>
    <font>
      <b/>
      <i/>
      <sz val="16"/>
      <color rgb="FFFF000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3366FF"/>
        <bgColor indexed="64"/>
      </patternFill>
    </fill>
    <fill>
      <patternFill patternType="solid">
        <fgColor rgb="FF008000"/>
        <bgColor indexed="64"/>
      </patternFill>
    </fill>
    <fill>
      <patternFill patternType="solid">
        <fgColor rgb="FFCCFFCC"/>
        <bgColor indexed="64"/>
      </patternFill>
    </fill>
    <fill>
      <patternFill patternType="solid">
        <fgColor rgb="FFFFFF00"/>
        <bgColor indexed="64"/>
      </patternFill>
    </fill>
    <fill>
      <patternFill patternType="solid">
        <fgColor rgb="FFFF6600"/>
        <bgColor indexed="64"/>
      </patternFill>
    </fill>
    <fill>
      <patternFill patternType="solid">
        <fgColor rgb="FFFF0000"/>
        <bgColor indexed="64"/>
      </patternFill>
    </fill>
    <fill>
      <patternFill patternType="solid">
        <fgColor rgb="FF800000"/>
        <bgColor indexed="64"/>
      </patternFill>
    </fill>
    <fill>
      <patternFill patternType="solid">
        <fgColor theme="7"/>
        <bgColor indexed="64"/>
      </patternFill>
    </fill>
    <fill>
      <patternFill patternType="solid">
        <fgColor theme="2"/>
        <bgColor indexed="64"/>
      </patternFill>
    </fill>
  </fills>
  <borders count="25">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pplyFont="0" applyFill="0" applyBorder="0" applyAlignment="0" applyProtection="0"/>
    <xf numFmtId="0" fontId="8" fillId="0" borderId="1" applyNumberFormat="0" applyFont="0" applyFill="0" applyAlignment="0" applyProtection="0">
      <alignment horizontal="center" vertical="center" textRotation="45" wrapText="1"/>
    </xf>
  </cellStyleXfs>
  <cellXfs count="203">
    <xf numFmtId="0" fontId="0" fillId="0" borderId="0" xfId="0"/>
    <xf numFmtId="0" fontId="0" fillId="0" borderId="0" xfId="0" applyAlignment="1">
      <alignment horizontal="left" vertical="center"/>
    </xf>
    <xf numFmtId="0" fontId="0" fillId="0" borderId="0" xfId="0" applyAlignment="1">
      <alignment horizontal="center"/>
    </xf>
    <xf numFmtId="0" fontId="0" fillId="0" borderId="0" xfId="0" applyAlignment="1">
      <alignment vertical="top" wrapText="1"/>
    </xf>
    <xf numFmtId="0" fontId="5" fillId="2" borderId="0" xfId="0" applyFont="1" applyFill="1" applyAlignment="1" applyProtection="1">
      <alignment vertical="center"/>
      <protection locked="0"/>
    </xf>
    <xf numFmtId="0" fontId="6" fillId="2" borderId="0" xfId="0" applyFont="1" applyFill="1" applyProtection="1">
      <protection locked="0"/>
    </xf>
    <xf numFmtId="0" fontId="6" fillId="0" borderId="0" xfId="0" applyFont="1" applyProtection="1">
      <protection locked="0"/>
    </xf>
    <xf numFmtId="0" fontId="7" fillId="2" borderId="0" xfId="0" applyFont="1" applyFill="1" applyAlignment="1">
      <alignment vertical="center"/>
    </xf>
    <xf numFmtId="0" fontId="7" fillId="2" borderId="0" xfId="0" applyFont="1" applyFill="1" applyAlignment="1" applyProtection="1">
      <alignment vertical="center"/>
      <protection locked="0"/>
    </xf>
    <xf numFmtId="0" fontId="2" fillId="2" borderId="0" xfId="0" applyFont="1" applyFill="1" applyAlignment="1" applyProtection="1">
      <alignment horizontal="center" vertical="center"/>
      <protection locked="0"/>
    </xf>
    <xf numFmtId="0" fontId="0" fillId="2" borderId="0" xfId="0" applyFill="1" applyAlignment="1" applyProtection="1">
      <alignment horizontal="center" vertical="center"/>
      <protection locked="0"/>
    </xf>
    <xf numFmtId="0" fontId="0" fillId="0" borderId="0" xfId="0" applyAlignment="1">
      <alignment horizontal="center" vertical="center"/>
    </xf>
    <xf numFmtId="0" fontId="0" fillId="0" borderId="0" xfId="0" applyProtection="1">
      <protection locked="0"/>
    </xf>
    <xf numFmtId="0" fontId="0" fillId="2" borderId="0" xfId="0" applyFill="1"/>
    <xf numFmtId="0" fontId="0" fillId="2" borderId="0" xfId="0" applyFill="1" applyProtection="1">
      <protection locked="0"/>
    </xf>
    <xf numFmtId="0" fontId="6" fillId="0" borderId="1" xfId="2" applyFont="1" applyAlignment="1" applyProtection="1">
      <alignment horizontal="center" vertical="center" wrapText="1"/>
    </xf>
    <xf numFmtId="0" fontId="6" fillId="0" borderId="1" xfId="2" applyFont="1" applyAlignment="1" applyProtection="1">
      <alignment horizontal="center" vertical="center"/>
      <protection locked="0"/>
    </xf>
    <xf numFmtId="0" fontId="6" fillId="0" borderId="1" xfId="2" applyFont="1" applyAlignment="1" applyProtection="1">
      <alignment horizontal="center" vertical="center" wrapText="1"/>
      <protection locked="0"/>
    </xf>
    <xf numFmtId="164" fontId="6" fillId="0" borderId="1" xfId="1" applyNumberFormat="1" applyFont="1" applyBorder="1" applyAlignment="1" applyProtection="1">
      <alignment horizontal="center" wrapText="1"/>
    </xf>
    <xf numFmtId="0" fontId="6" fillId="0" borderId="0" xfId="0" applyFont="1" applyAlignment="1" applyProtection="1">
      <alignment horizontal="center"/>
      <protection locked="0"/>
    </xf>
    <xf numFmtId="164" fontId="12" fillId="0" borderId="1" xfId="1" applyNumberFormat="1" applyFont="1" applyBorder="1" applyAlignment="1" applyProtection="1">
      <alignment horizontal="center" wrapText="1"/>
    </xf>
    <xf numFmtId="0" fontId="0" fillId="3" borderId="0" xfId="0" applyFill="1" applyProtection="1">
      <protection locked="0"/>
    </xf>
    <xf numFmtId="0" fontId="0" fillId="3" borderId="0" xfId="0" applyFill="1" applyAlignment="1" applyProtection="1">
      <alignment horizontal="center" vertical="center"/>
      <protection locked="0"/>
    </xf>
    <xf numFmtId="0" fontId="0" fillId="0" borderId="0" xfId="0" applyAlignment="1" applyProtection="1">
      <alignment horizontal="center" vertical="center"/>
      <protection locked="0"/>
    </xf>
    <xf numFmtId="0" fontId="14" fillId="0" borderId="0" xfId="0" applyFont="1" applyAlignment="1">
      <alignment horizontal="center" vertical="center" wrapText="1"/>
    </xf>
    <xf numFmtId="0" fontId="3" fillId="0" borderId="1" xfId="2" applyFont="1" applyAlignment="1">
      <alignment vertical="center" textRotation="45" wrapText="1"/>
    </xf>
    <xf numFmtId="0" fontId="0" fillId="0" borderId="1" xfId="2" applyFont="1" applyAlignment="1"/>
    <xf numFmtId="0" fontId="0" fillId="0" borderId="1" xfId="2" applyFont="1" applyAlignment="1">
      <alignment horizontal="center"/>
    </xf>
    <xf numFmtId="0" fontId="2" fillId="0" borderId="0" xfId="0" applyFont="1" applyAlignment="1">
      <alignment horizontal="center" wrapText="1"/>
    </xf>
    <xf numFmtId="0" fontId="6" fillId="2" borderId="8" xfId="2" applyFont="1" applyFill="1" applyBorder="1" applyAlignment="1">
      <alignment vertical="center" wrapText="1"/>
    </xf>
    <xf numFmtId="0" fontId="6" fillId="2" borderId="9" xfId="2" applyFont="1" applyFill="1" applyBorder="1" applyAlignment="1">
      <alignment vertical="center" wrapText="1"/>
    </xf>
    <xf numFmtId="0" fontId="6" fillId="2" borderId="10" xfId="2" applyFont="1" applyFill="1" applyBorder="1" applyAlignment="1">
      <alignment vertical="center" wrapText="1"/>
    </xf>
    <xf numFmtId="0" fontId="6" fillId="2" borderId="11" xfId="2" applyFont="1" applyFill="1" applyBorder="1" applyAlignment="1">
      <alignment vertical="center" wrapText="1"/>
    </xf>
    <xf numFmtId="0" fontId="6" fillId="0" borderId="0" xfId="0" applyFont="1" applyAlignment="1">
      <alignment horizontal="center"/>
    </xf>
    <xf numFmtId="0" fontId="6" fillId="0" borderId="1" xfId="2" applyFont="1" applyAlignment="1" applyProtection="1">
      <alignment horizontal="center" vertical="center"/>
    </xf>
    <xf numFmtId="0" fontId="13" fillId="0" borderId="1" xfId="2" applyFont="1" applyAlignment="1" applyProtection="1">
      <alignment horizontal="center" vertical="center"/>
    </xf>
    <xf numFmtId="0" fontId="9" fillId="5" borderId="0" xfId="0" applyFont="1" applyFill="1" applyAlignment="1">
      <alignment horizontal="center"/>
    </xf>
    <xf numFmtId="0" fontId="16" fillId="0" borderId="1" xfId="2" applyNumberFormat="1" applyFont="1" applyAlignment="1" applyProtection="1">
      <alignment horizontal="center"/>
    </xf>
    <xf numFmtId="0" fontId="9" fillId="6" borderId="0" xfId="0" applyFont="1" applyFill="1" applyAlignment="1">
      <alignment horizontal="center"/>
    </xf>
    <xf numFmtId="0" fontId="9" fillId="7" borderId="0" xfId="0" applyFont="1" applyFill="1" applyAlignment="1">
      <alignment horizontal="center"/>
    </xf>
    <xf numFmtId="0" fontId="9" fillId="8" borderId="0" xfId="0" applyFont="1" applyFill="1" applyAlignment="1">
      <alignment horizontal="center"/>
    </xf>
    <xf numFmtId="0" fontId="9" fillId="9" borderId="0" xfId="0" applyFont="1" applyFill="1" applyAlignment="1">
      <alignment horizontal="center"/>
    </xf>
    <xf numFmtId="0" fontId="9" fillId="10" borderId="0" xfId="0" applyFont="1" applyFill="1" applyAlignment="1">
      <alignment horizontal="center"/>
    </xf>
    <xf numFmtId="0" fontId="9" fillId="11" borderId="0" xfId="0" applyFont="1" applyFill="1" applyAlignment="1">
      <alignment horizontal="center"/>
    </xf>
    <xf numFmtId="0" fontId="17" fillId="0" borderId="1" xfId="2" applyNumberFormat="1" applyFont="1" applyAlignment="1">
      <alignment horizontal="center"/>
    </xf>
    <xf numFmtId="0" fontId="18" fillId="0" borderId="1" xfId="2" applyNumberFormat="1" applyFont="1" applyAlignment="1">
      <alignment horizontal="center"/>
    </xf>
    <xf numFmtId="0" fontId="17" fillId="0" borderId="12" xfId="0" applyFont="1" applyBorder="1" applyAlignment="1">
      <alignment horizontal="center"/>
    </xf>
    <xf numFmtId="0" fontId="19" fillId="0" borderId="1" xfId="2" applyNumberFormat="1" applyFont="1" applyAlignment="1" applyProtection="1">
      <alignment horizontal="center"/>
    </xf>
    <xf numFmtId="0" fontId="16" fillId="0" borderId="1" xfId="1" applyFont="1" applyBorder="1" applyAlignment="1">
      <alignment horizontal="center"/>
    </xf>
    <xf numFmtId="0" fontId="6" fillId="0" borderId="3" xfId="2" applyFont="1" applyBorder="1" applyAlignment="1"/>
    <xf numFmtId="0" fontId="6" fillId="0" borderId="4" xfId="2" applyFont="1" applyBorder="1" applyAlignment="1"/>
    <xf numFmtId="0" fontId="20" fillId="0" borderId="1" xfId="2" applyNumberFormat="1" applyFont="1" applyAlignment="1">
      <alignment horizontal="center"/>
    </xf>
    <xf numFmtId="0" fontId="21" fillId="0" borderId="1" xfId="2" applyNumberFormat="1" applyFont="1" applyAlignment="1">
      <alignment horizontal="center"/>
    </xf>
    <xf numFmtId="0" fontId="0" fillId="0" borderId="1" xfId="2" applyFont="1" applyAlignment="1">
      <alignment horizontal="center" vertical="center" wrapText="1"/>
    </xf>
    <xf numFmtId="0" fontId="3" fillId="0" borderId="0" xfId="0" applyFont="1" applyAlignment="1">
      <alignment horizontal="center" vertical="top" wrapText="1"/>
    </xf>
    <xf numFmtId="0" fontId="0" fillId="0" borderId="0" xfId="0" applyAlignment="1">
      <alignment wrapText="1"/>
    </xf>
    <xf numFmtId="0" fontId="0" fillId="0" borderId="1" xfId="2" applyFont="1" applyAlignment="1">
      <alignment horizontal="left" vertical="center" wrapText="1"/>
    </xf>
    <xf numFmtId="0" fontId="0" fillId="0" borderId="13" xfId="2" applyFont="1" applyFill="1" applyBorder="1" applyAlignment="1">
      <alignment horizontal="center" vertical="center" wrapText="1"/>
    </xf>
    <xf numFmtId="0" fontId="22" fillId="0" borderId="0" xfId="0" applyFont="1" applyAlignment="1">
      <alignment horizontal="center"/>
    </xf>
    <xf numFmtId="0" fontId="2" fillId="0" borderId="0" xfId="0" applyFont="1" applyAlignment="1">
      <alignment horizontal="center"/>
    </xf>
    <xf numFmtId="0" fontId="23" fillId="2" borderId="0" xfId="0" applyFont="1" applyFill="1" applyProtection="1">
      <protection locked="0"/>
    </xf>
    <xf numFmtId="0" fontId="3" fillId="2" borderId="1" xfId="2" applyFont="1" applyFill="1" applyAlignment="1">
      <alignment vertical="center" textRotation="45" wrapText="1"/>
    </xf>
    <xf numFmtId="0" fontId="3" fillId="12" borderId="1" xfId="2" applyFont="1" applyFill="1" applyAlignment="1">
      <alignment vertical="center" textRotation="45" wrapText="1"/>
    </xf>
    <xf numFmtId="0" fontId="0" fillId="0" borderId="1" xfId="0" applyBorder="1"/>
    <xf numFmtId="0" fontId="25" fillId="0" borderId="1" xfId="2" applyNumberFormat="1" applyFont="1" applyAlignment="1" applyProtection="1">
      <alignment horizontal="center"/>
    </xf>
    <xf numFmtId="0" fontId="6" fillId="0" borderId="14" xfId="2" applyFont="1" applyBorder="1" applyAlignment="1"/>
    <xf numFmtId="0" fontId="6" fillId="0" borderId="8" xfId="2" applyFont="1" applyBorder="1" applyAlignment="1"/>
    <xf numFmtId="0" fontId="6" fillId="0" borderId="6" xfId="2" applyFont="1" applyBorder="1" applyAlignment="1" applyProtection="1">
      <alignment horizontal="center" vertical="center"/>
    </xf>
    <xf numFmtId="0" fontId="13" fillId="0" borderId="6" xfId="2" applyFont="1" applyBorder="1" applyAlignment="1" applyProtection="1">
      <alignment horizontal="center" vertical="center"/>
    </xf>
    <xf numFmtId="0" fontId="16" fillId="0" borderId="7" xfId="1" applyFont="1" applyBorder="1" applyAlignment="1">
      <alignment horizontal="center"/>
    </xf>
    <xf numFmtId="0" fontId="25" fillId="0" borderId="7" xfId="2" applyNumberFormat="1" applyFont="1" applyBorder="1" applyAlignment="1" applyProtection="1">
      <alignment horizontal="center"/>
    </xf>
    <xf numFmtId="0" fontId="16" fillId="0" borderId="7" xfId="2" applyNumberFormat="1" applyFont="1" applyBorder="1" applyAlignment="1" applyProtection="1">
      <alignment horizontal="center"/>
    </xf>
    <xf numFmtId="0" fontId="6" fillId="0" borderId="1" xfId="2" applyFont="1" applyAlignment="1"/>
    <xf numFmtId="0" fontId="6" fillId="0" borderId="1" xfId="0" applyFont="1" applyBorder="1" applyAlignment="1">
      <alignment horizontal="center"/>
    </xf>
    <xf numFmtId="0" fontId="6" fillId="0" borderId="14"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17" fillId="0" borderId="16" xfId="0" applyFont="1" applyBorder="1" applyAlignment="1">
      <alignment horizontal="center"/>
    </xf>
    <xf numFmtId="0" fontId="6" fillId="0" borderId="1" xfId="2" applyNumberFormat="1" applyFont="1" applyAlignment="1" applyProtection="1">
      <alignment horizontal="center" vertical="center"/>
    </xf>
    <xf numFmtId="0" fontId="26" fillId="0" borderId="0" xfId="0" applyFont="1" applyAlignment="1">
      <alignment horizontal="center"/>
    </xf>
    <xf numFmtId="0" fontId="6" fillId="2" borderId="16"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0" borderId="2" xfId="0" applyFont="1" applyBorder="1" applyAlignment="1">
      <alignment horizontal="center"/>
    </xf>
    <xf numFmtId="0" fontId="6" fillId="0" borderId="16" xfId="0" applyFont="1" applyBorder="1" applyAlignment="1">
      <alignment horizontal="center"/>
    </xf>
    <xf numFmtId="0" fontId="9" fillId="4" borderId="5" xfId="2" applyFont="1" applyFill="1" applyBorder="1" applyAlignment="1">
      <alignment wrapText="1"/>
    </xf>
    <xf numFmtId="0" fontId="9" fillId="2" borderId="5" xfId="2" applyFont="1" applyFill="1" applyBorder="1" applyAlignment="1">
      <alignment wrapText="1"/>
    </xf>
    <xf numFmtId="0" fontId="28" fillId="0" borderId="0" xfId="0" applyFont="1"/>
    <xf numFmtId="0" fontId="29" fillId="2" borderId="0" xfId="0" applyFont="1" applyFill="1" applyAlignment="1" applyProtection="1">
      <alignment vertical="center"/>
      <protection locked="0"/>
    </xf>
    <xf numFmtId="45" fontId="0" fillId="0" borderId="1" xfId="2" applyNumberFormat="1" applyFont="1" applyAlignment="1">
      <alignment horizontal="center"/>
    </xf>
    <xf numFmtId="45" fontId="16" fillId="0" borderId="1" xfId="2" applyNumberFormat="1" applyFont="1" applyAlignment="1" applyProtection="1">
      <alignment horizontal="center"/>
    </xf>
    <xf numFmtId="45" fontId="17" fillId="0" borderId="1" xfId="0" applyNumberFormat="1" applyFont="1" applyBorder="1" applyAlignment="1">
      <alignment horizontal="center"/>
    </xf>
    <xf numFmtId="45" fontId="17" fillId="0" borderId="7" xfId="0" applyNumberFormat="1" applyFont="1" applyBorder="1" applyAlignment="1">
      <alignment horizontal="center"/>
    </xf>
    <xf numFmtId="9" fontId="17" fillId="0" borderId="1" xfId="1" applyNumberFormat="1" applyFont="1" applyBorder="1" applyAlignment="1">
      <alignment horizontal="center"/>
    </xf>
    <xf numFmtId="9" fontId="18" fillId="0" borderId="1" xfId="1" applyNumberFormat="1" applyFont="1" applyBorder="1" applyAlignment="1">
      <alignment horizontal="center"/>
    </xf>
    <xf numFmtId="9" fontId="16" fillId="0" borderId="1" xfId="1" applyNumberFormat="1" applyFont="1" applyBorder="1" applyAlignment="1" applyProtection="1">
      <alignment horizontal="center"/>
    </xf>
    <xf numFmtId="1" fontId="16" fillId="0" borderId="1" xfId="2" applyNumberFormat="1" applyFont="1" applyAlignment="1" applyProtection="1">
      <alignment horizontal="center"/>
    </xf>
    <xf numFmtId="9" fontId="16" fillId="0" borderId="1" xfId="2" applyNumberFormat="1" applyFont="1" applyAlignment="1" applyProtection="1">
      <alignment horizontal="center"/>
    </xf>
    <xf numFmtId="9" fontId="16" fillId="0" borderId="7" xfId="2" applyNumberFormat="1" applyFont="1" applyBorder="1" applyAlignment="1" applyProtection="1">
      <alignment horizontal="center"/>
    </xf>
    <xf numFmtId="9" fontId="17" fillId="0" borderId="1" xfId="2" applyNumberFormat="1" applyFont="1" applyAlignment="1">
      <alignment horizontal="center"/>
    </xf>
    <xf numFmtId="45" fontId="6" fillId="0" borderId="7" xfId="2" applyNumberFormat="1" applyFont="1" applyBorder="1" applyAlignment="1" applyProtection="1">
      <alignment horizontal="center" vertical="center"/>
    </xf>
    <xf numFmtId="45" fontId="6" fillId="0" borderId="1" xfId="2" applyNumberFormat="1" applyFont="1" applyAlignment="1" applyProtection="1">
      <alignment horizontal="center" vertical="center"/>
    </xf>
    <xf numFmtId="45" fontId="16" fillId="0" borderId="7" xfId="2" applyNumberFormat="1" applyFont="1" applyBorder="1" applyAlignment="1" applyProtection="1">
      <alignment horizontal="center"/>
    </xf>
    <xf numFmtId="1" fontId="16" fillId="0" borderId="7" xfId="2" applyNumberFormat="1" applyFont="1" applyBorder="1" applyAlignment="1" applyProtection="1">
      <alignment horizontal="center"/>
    </xf>
    <xf numFmtId="0" fontId="2" fillId="0" borderId="0" xfId="0" applyFont="1" applyAlignment="1">
      <alignment wrapText="1"/>
    </xf>
    <xf numFmtId="0" fontId="9" fillId="2" borderId="1" xfId="0" applyFont="1" applyFill="1" applyBorder="1" applyAlignment="1" applyProtection="1">
      <alignment vertical="center" wrapText="1"/>
      <protection locked="0"/>
    </xf>
    <xf numFmtId="165" fontId="0" fillId="0" borderId="1" xfId="2" applyNumberFormat="1" applyFont="1" applyAlignment="1">
      <alignment horizontal="center"/>
    </xf>
    <xf numFmtId="164" fontId="12" fillId="0" borderId="1" xfId="1" applyNumberFormat="1" applyFont="1" applyFill="1" applyBorder="1" applyAlignment="1" applyProtection="1">
      <alignment horizontal="center" wrapText="1"/>
    </xf>
    <xf numFmtId="0" fontId="6" fillId="0" borderId="6" xfId="2" applyNumberFormat="1" applyFont="1" applyBorder="1" applyAlignment="1" applyProtection="1">
      <alignment horizontal="center" wrapText="1"/>
    </xf>
    <xf numFmtId="164" fontId="6" fillId="0" borderId="6" xfId="1" applyNumberFormat="1" applyFont="1" applyBorder="1" applyAlignment="1" applyProtection="1">
      <alignment horizontal="center" wrapText="1"/>
    </xf>
    <xf numFmtId="0" fontId="6" fillId="0" borderId="6" xfId="2" applyNumberFormat="1" applyFont="1" applyBorder="1" applyAlignment="1" applyProtection="1">
      <alignment horizontal="center"/>
      <protection locked="0"/>
    </xf>
    <xf numFmtId="0" fontId="6" fillId="0" borderId="1" xfId="2" applyNumberFormat="1" applyFont="1" applyAlignment="1" applyProtection="1">
      <alignment horizontal="center" wrapText="1"/>
    </xf>
    <xf numFmtId="0" fontId="6" fillId="0" borderId="1" xfId="2" applyNumberFormat="1" applyFont="1" applyAlignment="1" applyProtection="1">
      <alignment horizontal="center"/>
      <protection locked="0"/>
    </xf>
    <xf numFmtId="0" fontId="0" fillId="0" borderId="1" xfId="0" applyBorder="1" applyAlignment="1">
      <alignment horizontal="center" vertical="center"/>
    </xf>
    <xf numFmtId="0" fontId="12" fillId="0" borderId="1" xfId="2" applyNumberFormat="1" applyFont="1" applyFill="1" applyAlignment="1" applyProtection="1">
      <alignment horizontal="center" wrapText="1"/>
    </xf>
    <xf numFmtId="0" fontId="6" fillId="0" borderId="1" xfId="2" applyNumberFormat="1" applyFont="1" applyFill="1" applyAlignment="1" applyProtection="1">
      <alignment horizontal="center"/>
      <protection locked="0"/>
    </xf>
    <xf numFmtId="0" fontId="12" fillId="0" borderId="1" xfId="2" applyNumberFormat="1" applyFont="1" applyAlignment="1" applyProtection="1">
      <alignment horizontal="center" wrapText="1"/>
    </xf>
    <xf numFmtId="0" fontId="6" fillId="3" borderId="1" xfId="0" applyFont="1" applyFill="1" applyBorder="1" applyAlignment="1" applyProtection="1">
      <alignment horizontal="center"/>
      <protection locked="0"/>
    </xf>
    <xf numFmtId="0" fontId="6" fillId="3" borderId="1" xfId="2" applyNumberFormat="1" applyFont="1" applyFill="1" applyAlignment="1" applyProtection="1">
      <alignment horizontal="center"/>
      <protection locked="0"/>
    </xf>
    <xf numFmtId="14" fontId="8" fillId="13" borderId="0" xfId="0" applyNumberFormat="1" applyFont="1" applyFill="1" applyProtection="1">
      <protection locked="0"/>
    </xf>
    <xf numFmtId="0" fontId="8" fillId="0" borderId="0" xfId="0" applyFont="1" applyProtection="1">
      <protection locked="0"/>
    </xf>
    <xf numFmtId="0" fontId="6" fillId="13" borderId="1" xfId="2" applyFont="1" applyFill="1" applyAlignment="1" applyProtection="1">
      <alignment vertical="center" textRotation="255"/>
      <protection locked="0"/>
    </xf>
    <xf numFmtId="0" fontId="6" fillId="13" borderId="1" xfId="2" applyFont="1" applyFill="1" applyAlignment="1" applyProtection="1">
      <alignment horizontal="center" wrapText="1"/>
      <protection locked="0"/>
    </xf>
    <xf numFmtId="0" fontId="6" fillId="13" borderId="6" xfId="2" applyFont="1" applyFill="1" applyBorder="1" applyAlignment="1" applyProtection="1">
      <alignment horizontal="left" vertical="center"/>
      <protection locked="0"/>
    </xf>
    <xf numFmtId="0" fontId="6" fillId="13" borderId="6" xfId="2" applyFont="1" applyFill="1" applyBorder="1" applyAlignment="1" applyProtection="1">
      <alignment horizontal="center" vertical="center"/>
      <protection locked="0"/>
    </xf>
    <xf numFmtId="14" fontId="26" fillId="13" borderId="6" xfId="2" applyNumberFormat="1" applyFont="1" applyFill="1" applyBorder="1" applyAlignment="1" applyProtection="1">
      <alignment horizontal="center" vertical="center"/>
      <protection locked="0"/>
    </xf>
    <xf numFmtId="0" fontId="32" fillId="13" borderId="1" xfId="0" applyFont="1" applyFill="1" applyBorder="1"/>
    <xf numFmtId="0" fontId="33" fillId="13" borderId="1" xfId="0" applyFont="1" applyFill="1" applyBorder="1"/>
    <xf numFmtId="0" fontId="34" fillId="13" borderId="1" xfId="0" applyFont="1" applyFill="1" applyBorder="1"/>
    <xf numFmtId="14" fontId="35" fillId="13" borderId="1" xfId="0" applyNumberFormat="1" applyFont="1" applyFill="1" applyBorder="1"/>
    <xf numFmtId="0" fontId="35" fillId="13" borderId="1" xfId="0" applyFont="1" applyFill="1" applyBorder="1"/>
    <xf numFmtId="0" fontId="36" fillId="13" borderId="1" xfId="0" applyFont="1" applyFill="1" applyBorder="1"/>
    <xf numFmtId="14" fontId="37" fillId="13" borderId="1" xfId="0" applyNumberFormat="1" applyFont="1" applyFill="1" applyBorder="1"/>
    <xf numFmtId="0" fontId="13" fillId="13" borderId="1" xfId="0" applyFont="1" applyFill="1" applyBorder="1" applyProtection="1">
      <protection locked="0"/>
    </xf>
    <xf numFmtId="0" fontId="6" fillId="13" borderId="1" xfId="2" applyFont="1" applyFill="1" applyAlignment="1" applyProtection="1">
      <alignment horizontal="center" vertical="center" wrapText="1"/>
      <protection locked="0"/>
    </xf>
    <xf numFmtId="0" fontId="10" fillId="13" borderId="1" xfId="2" applyFont="1" applyFill="1" applyAlignment="1" applyProtection="1">
      <alignment horizontal="center" vertical="center" wrapText="1"/>
      <protection locked="0"/>
    </xf>
    <xf numFmtId="0" fontId="27" fillId="13" borderId="1" xfId="2" applyFont="1" applyFill="1" applyAlignment="1" applyProtection="1">
      <alignment horizontal="center" vertical="center" wrapText="1"/>
      <protection locked="0"/>
    </xf>
    <xf numFmtId="0" fontId="9" fillId="13" borderId="6" xfId="2" applyNumberFormat="1" applyFont="1" applyFill="1" applyBorder="1" applyAlignment="1" applyProtection="1">
      <alignment horizontal="center" wrapText="1"/>
      <protection locked="0"/>
    </xf>
    <xf numFmtId="0" fontId="9" fillId="13" borderId="6" xfId="2" applyFont="1" applyFill="1" applyBorder="1" applyAlignment="1" applyProtection="1">
      <alignment horizontal="center" vertical="center"/>
      <protection locked="0"/>
    </xf>
    <xf numFmtId="0" fontId="9" fillId="13" borderId="6" xfId="2" applyNumberFormat="1" applyFont="1" applyFill="1" applyBorder="1" applyAlignment="1" applyProtection="1">
      <alignment horizontal="center" vertical="center"/>
      <protection locked="0"/>
    </xf>
    <xf numFmtId="47" fontId="10" fillId="13" borderId="6" xfId="2" applyNumberFormat="1" applyFont="1" applyFill="1" applyBorder="1" applyAlignment="1" applyProtection="1">
      <alignment horizontal="center" vertical="center"/>
      <protection locked="0"/>
    </xf>
    <xf numFmtId="47" fontId="35" fillId="13" borderId="1" xfId="0" applyNumberFormat="1" applyFont="1" applyFill="1" applyBorder="1"/>
    <xf numFmtId="47" fontId="37" fillId="13" borderId="1" xfId="0" applyNumberFormat="1" applyFont="1" applyFill="1" applyBorder="1"/>
    <xf numFmtId="0" fontId="0" fillId="13" borderId="1" xfId="0" applyFill="1" applyBorder="1"/>
    <xf numFmtId="47" fontId="26" fillId="13" borderId="1" xfId="0" applyNumberFormat="1" applyFont="1" applyFill="1" applyBorder="1"/>
    <xf numFmtId="0" fontId="39" fillId="2" borderId="0" xfId="0" applyFont="1" applyFill="1" applyAlignment="1" applyProtection="1">
      <alignment vertical="center"/>
      <protection locked="0"/>
    </xf>
    <xf numFmtId="0" fontId="6" fillId="13" borderId="1" xfId="2" applyFont="1" applyFill="1" applyAlignment="1" applyProtection="1">
      <alignment horizontal="left" vertical="center"/>
      <protection locked="0"/>
    </xf>
    <xf numFmtId="14" fontId="26" fillId="13" borderId="1" xfId="2" applyNumberFormat="1" applyFont="1" applyFill="1" applyAlignment="1" applyProtection="1">
      <alignment horizontal="center" vertical="center"/>
      <protection locked="0"/>
    </xf>
    <xf numFmtId="0" fontId="11" fillId="13" borderId="1" xfId="2" applyNumberFormat="1" applyFont="1" applyFill="1" applyAlignment="1" applyProtection="1">
      <alignment horizontal="center" wrapText="1"/>
      <protection locked="0"/>
    </xf>
    <xf numFmtId="0" fontId="9" fillId="13" borderId="1" xfId="2" applyFont="1" applyFill="1" applyAlignment="1" applyProtection="1">
      <alignment horizontal="center" vertical="center"/>
      <protection locked="0"/>
    </xf>
    <xf numFmtId="0" fontId="9" fillId="13" borderId="1" xfId="2" applyNumberFormat="1" applyFont="1" applyFill="1" applyAlignment="1" applyProtection="1">
      <alignment horizontal="center" vertical="center"/>
      <protection locked="0"/>
    </xf>
    <xf numFmtId="47" fontId="10" fillId="13" borderId="1" xfId="2" applyNumberFormat="1" applyFont="1" applyFill="1" applyAlignment="1" applyProtection="1">
      <alignment horizontal="center" vertical="center"/>
      <protection locked="0"/>
    </xf>
    <xf numFmtId="0" fontId="6" fillId="0" borderId="1" xfId="0" applyFont="1" applyBorder="1" applyAlignment="1" applyProtection="1">
      <alignment horizontal="center"/>
      <protection locked="0"/>
    </xf>
    <xf numFmtId="165" fontId="6" fillId="0" borderId="6" xfId="2" applyNumberFormat="1" applyFont="1" applyBorder="1" applyAlignment="1" applyProtection="1">
      <alignment horizontal="center" wrapText="1"/>
    </xf>
    <xf numFmtId="165" fontId="6" fillId="0" borderId="1" xfId="2" applyNumberFormat="1" applyFont="1" applyAlignment="1" applyProtection="1">
      <alignment horizontal="center" wrapText="1"/>
    </xf>
    <xf numFmtId="165" fontId="6" fillId="0" borderId="1" xfId="2" applyNumberFormat="1" applyFont="1" applyFill="1" applyAlignment="1" applyProtection="1">
      <alignment horizontal="center" wrapText="1"/>
    </xf>
    <xf numFmtId="0" fontId="6" fillId="13" borderId="1" xfId="2" applyFont="1" applyFill="1" applyAlignment="1" applyProtection="1">
      <alignment horizontal="center" vertical="center" textRotation="255" wrapText="1"/>
      <protection locked="0"/>
    </xf>
    <xf numFmtId="0" fontId="6" fillId="13" borderId="1" xfId="2" applyFont="1" applyFill="1" applyAlignment="1" applyProtection="1">
      <alignment vertical="center"/>
      <protection locked="0"/>
    </xf>
    <xf numFmtId="0" fontId="8" fillId="0" borderId="3" xfId="2" applyFont="1" applyBorder="1" applyAlignment="1" applyProtection="1">
      <alignment horizontal="center" vertical="center" wrapText="1"/>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9" fillId="12" borderId="1" xfId="0" applyFont="1" applyFill="1" applyBorder="1" applyAlignment="1" applyProtection="1">
      <alignment horizontal="center" vertical="center" wrapText="1"/>
      <protection locked="0"/>
    </xf>
    <xf numFmtId="0" fontId="38" fillId="2" borderId="0" xfId="0" applyFont="1" applyFill="1" applyAlignment="1" applyProtection="1">
      <alignment horizontal="center"/>
      <protection locked="0"/>
    </xf>
    <xf numFmtId="0" fontId="0" fillId="2" borderId="1" xfId="0" applyFill="1" applyBorder="1" applyAlignment="1" applyProtection="1">
      <alignment horizontal="center" vertical="center"/>
      <protection locked="0"/>
    </xf>
    <xf numFmtId="0" fontId="0" fillId="12" borderId="1" xfId="0" applyFill="1" applyBorder="1" applyAlignment="1" applyProtection="1">
      <alignment horizontal="center" vertical="center"/>
      <protection locked="0"/>
    </xf>
    <xf numFmtId="0" fontId="6" fillId="2" borderId="0" xfId="0" applyFont="1" applyFill="1" applyAlignment="1" applyProtection="1">
      <alignment horizontal="center" wrapText="1"/>
      <protection locked="0"/>
    </xf>
    <xf numFmtId="0" fontId="9" fillId="2" borderId="1" xfId="0" applyFont="1" applyFill="1" applyBorder="1" applyAlignment="1" applyProtection="1">
      <alignment horizontal="center" vertical="center" wrapText="1"/>
      <protection locked="0"/>
    </xf>
    <xf numFmtId="0" fontId="10" fillId="12" borderId="1" xfId="0" applyFont="1" applyFill="1" applyBorder="1" applyAlignment="1" applyProtection="1">
      <alignment horizontal="center" vertical="center" wrapText="1"/>
      <protection locked="0"/>
    </xf>
    <xf numFmtId="0" fontId="15" fillId="0" borderId="0" xfId="0" applyFont="1" applyAlignment="1">
      <alignment horizontal="center" wrapText="1"/>
    </xf>
    <xf numFmtId="0" fontId="30" fillId="0" borderId="0" xfId="0" applyFont="1" applyAlignment="1">
      <alignment horizontal="center" wrapText="1"/>
    </xf>
    <xf numFmtId="0" fontId="6" fillId="2" borderId="1" xfId="2" applyFont="1" applyFill="1" applyAlignment="1">
      <alignment horizontal="center" vertical="center" wrapText="1"/>
    </xf>
    <xf numFmtId="0" fontId="8" fillId="0" borderId="6" xfId="2" applyFont="1" applyBorder="1" applyAlignment="1" applyProtection="1">
      <alignment horizontal="center" vertical="center" wrapText="1"/>
    </xf>
    <xf numFmtId="0" fontId="8" fillId="0" borderId="7" xfId="2" applyFont="1" applyBorder="1" applyAlignment="1" applyProtection="1">
      <alignment horizontal="center" vertical="center" wrapText="1"/>
    </xf>
    <xf numFmtId="0" fontId="31" fillId="0" borderId="0" xfId="0" applyFont="1" applyAlignment="1">
      <alignment horizontal="center"/>
    </xf>
    <xf numFmtId="0" fontId="9" fillId="4" borderId="1" xfId="2" applyFont="1" applyFill="1" applyAlignment="1">
      <alignment horizontal="center" vertical="center" wrapText="1" shrinkToFit="1"/>
    </xf>
    <xf numFmtId="0" fontId="9" fillId="2" borderId="1" xfId="2" applyFont="1" applyFill="1" applyAlignment="1">
      <alignment horizontal="center" vertical="center" wrapText="1" shrinkToFit="1"/>
    </xf>
    <xf numFmtId="0" fontId="14" fillId="0" borderId="0" xfId="0" applyFont="1" applyAlignment="1">
      <alignment horizontal="center" vertical="center" wrapText="1"/>
    </xf>
    <xf numFmtId="0" fontId="9" fillId="4" borderId="1" xfId="2" applyFont="1" applyFill="1" applyAlignment="1">
      <alignment horizontal="center" wrapText="1"/>
    </xf>
    <xf numFmtId="0" fontId="9" fillId="2" borderId="1" xfId="2" applyFont="1" applyFill="1" applyAlignment="1">
      <alignment horizontal="center" wrapText="1"/>
    </xf>
    <xf numFmtId="0" fontId="3" fillId="12" borderId="3" xfId="2" applyFont="1" applyFill="1" applyBorder="1" applyAlignment="1">
      <alignment horizontal="center" vertical="center" wrapText="1"/>
    </xf>
    <xf numFmtId="0" fontId="3" fillId="12" borderId="4" xfId="2" applyFont="1" applyFill="1" applyBorder="1" applyAlignment="1">
      <alignment horizontal="center" vertical="center" wrapText="1"/>
    </xf>
    <xf numFmtId="0" fontId="9" fillId="2" borderId="14" xfId="0" applyFont="1" applyFill="1" applyBorder="1" applyAlignment="1">
      <alignment horizontal="center" vertical="center" wrapText="1" shrinkToFit="1"/>
    </xf>
    <xf numFmtId="0" fontId="9" fillId="2" borderId="15" xfId="0" applyFont="1" applyFill="1" applyBorder="1" applyAlignment="1">
      <alignment horizontal="center" vertical="center" wrapText="1" shrinkToFit="1"/>
    </xf>
    <xf numFmtId="0" fontId="9" fillId="4" borderId="9" xfId="0" applyFont="1" applyFill="1" applyBorder="1" applyAlignment="1">
      <alignment horizontal="center" vertical="center" wrapText="1" shrinkToFit="1"/>
    </xf>
    <xf numFmtId="0" fontId="9" fillId="4" borderId="11" xfId="0" applyFont="1" applyFill="1" applyBorder="1" applyAlignment="1">
      <alignment horizontal="center" vertical="center" wrapText="1" shrinkToFit="1"/>
    </xf>
    <xf numFmtId="0" fontId="3" fillId="2" borderId="4" xfId="2" applyFont="1" applyFill="1" applyBorder="1" applyAlignment="1">
      <alignment horizontal="center" vertical="center" wrapText="1"/>
    </xf>
    <xf numFmtId="0" fontId="3" fillId="2" borderId="5" xfId="2" applyFont="1" applyFill="1" applyBorder="1" applyAlignment="1">
      <alignment horizontal="center" vertical="center" wrapText="1"/>
    </xf>
    <xf numFmtId="0" fontId="0" fillId="0" borderId="6" xfId="2" applyFont="1" applyBorder="1" applyAlignment="1">
      <alignment horizontal="center" vertical="center"/>
    </xf>
    <xf numFmtId="0" fontId="0" fillId="0" borderId="7" xfId="2" applyFont="1" applyBorder="1" applyAlignment="1">
      <alignment horizontal="center" vertical="center"/>
    </xf>
    <xf numFmtId="0" fontId="24" fillId="0" borderId="0" xfId="0" applyFont="1" applyAlignment="1">
      <alignment horizontal="center" vertical="center" wrapText="1"/>
    </xf>
    <xf numFmtId="0" fontId="8" fillId="0" borderId="14" xfId="2" applyFont="1" applyBorder="1" applyAlignment="1" applyProtection="1">
      <alignment horizontal="center" vertical="center" wrapText="1"/>
    </xf>
    <xf numFmtId="0" fontId="8" fillId="0" borderId="9" xfId="2" applyFont="1" applyBorder="1" applyAlignment="1" applyProtection="1">
      <alignment horizontal="center" vertical="center" wrapText="1"/>
    </xf>
    <xf numFmtId="0" fontId="8" fillId="0" borderId="15" xfId="2" applyFont="1" applyBorder="1" applyAlignment="1" applyProtection="1">
      <alignment horizontal="center" vertical="center" wrapText="1"/>
    </xf>
    <xf numFmtId="0" fontId="8" fillId="0" borderId="11" xfId="2" applyFont="1" applyBorder="1" applyAlignment="1" applyProtection="1">
      <alignment horizontal="center" vertical="center" wrapText="1"/>
    </xf>
    <xf numFmtId="0" fontId="24" fillId="0" borderId="0" xfId="0" applyFont="1" applyAlignment="1">
      <alignment horizontal="center" wrapText="1"/>
    </xf>
    <xf numFmtId="0" fontId="6" fillId="2" borderId="1" xfId="2" applyFont="1" applyFill="1" applyAlignment="1">
      <alignment horizontal="center" vertical="center"/>
    </xf>
  </cellXfs>
  <cellStyles count="3">
    <cellStyle name="Normal" xfId="0" builtinId="0"/>
    <cellStyle name="Pourcentage" xfId="1" builtinId="5"/>
    <cellStyle name="Style 1" xfId="2" xr:uid="{00000000-0005-0000-0000-000002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radarChart>
        <c:radarStyle val="marker"/>
        <c:varyColors val="0"/>
        <c:ser>
          <c:idx val="0"/>
          <c:order val="0"/>
          <c:tx>
            <c:strRef>
              <c:f>'Compilation note et radar'!$V$3</c:f>
              <c:strCache>
                <c:ptCount val="1"/>
                <c:pt idx="0">
                  <c:v>EXEMPLE 1 Exemple</c:v>
                </c:pt>
              </c:strCache>
            </c:strRef>
          </c:tx>
          <c:spPr>
            <a:ln w="28575" cap="rnd">
              <a:solidFill>
                <a:schemeClr val="accent1"/>
              </a:solidFill>
              <a:round/>
            </a:ln>
            <a:effectLst/>
          </c:spPr>
          <c:marker>
            <c:symbol val="none"/>
          </c:marker>
          <c:cat>
            <c:strRef>
              <c:f>'Compilation note et radar'!$U$4:$U$14</c:f>
              <c:strCache>
                <c:ptCount val="11"/>
                <c:pt idx="0">
                  <c:v>Maxi Estimé- Tirade Rowing</c:v>
                </c:pt>
                <c:pt idx="1">
                  <c:v>Maxi Estimé- Développé Couché</c:v>
                </c:pt>
                <c:pt idx="2">
                  <c:v>Qualité posturale- Soulevé de Terre</c:v>
                </c:pt>
                <c:pt idx="3">
                  <c:v>Qualité posturale- Squat OVH</c:v>
                </c:pt>
                <c:pt idx="4">
                  <c:v>Qualité posturale- Fente avant</c:v>
                </c:pt>
                <c:pt idx="5">
                  <c:v>Force mbres sup- Traction </c:v>
                </c:pt>
                <c:pt idx="6">
                  <c:v>Explosivité Mbres Inf- Détente verticale </c:v>
                </c:pt>
                <c:pt idx="7">
                  <c:v>Capacité Anaérobie Alactique spécifique- Ergo 100m</c:v>
                </c:pt>
                <c:pt idx="8">
                  <c:v>Gainage- Gainage</c:v>
                </c:pt>
                <c:pt idx="9">
                  <c:v>Puissance Aérobie- 3000m CàP</c:v>
                </c:pt>
                <c:pt idx="10">
                  <c:v>Puissance Spécifique Aérobie- 2000m Ergo</c:v>
                </c:pt>
              </c:strCache>
            </c:strRef>
          </c:cat>
          <c:val>
            <c:numRef>
              <c:f>'Compilation note et radar'!$V$4:$V$14</c:f>
              <c:numCache>
                <c:formatCode>General</c:formatCode>
                <c:ptCount val="11"/>
                <c:pt idx="0">
                  <c:v>12</c:v>
                </c:pt>
                <c:pt idx="1">
                  <c:v>7</c:v>
                </c:pt>
                <c:pt idx="2">
                  <c:v>8</c:v>
                </c:pt>
                <c:pt idx="3">
                  <c:v>13</c:v>
                </c:pt>
                <c:pt idx="4">
                  <c:v>14</c:v>
                </c:pt>
                <c:pt idx="5">
                  <c:v>11</c:v>
                </c:pt>
                <c:pt idx="6">
                  <c:v>14</c:v>
                </c:pt>
                <c:pt idx="7">
                  <c:v>12</c:v>
                </c:pt>
                <c:pt idx="8">
                  <c:v>15</c:v>
                </c:pt>
                <c:pt idx="9">
                  <c:v>18</c:v>
                </c:pt>
                <c:pt idx="10">
                  <c:v>12</c:v>
                </c:pt>
              </c:numCache>
            </c:numRef>
          </c:val>
          <c:extLst>
            <c:ext xmlns:c16="http://schemas.microsoft.com/office/drawing/2014/chart" uri="{C3380CC4-5D6E-409C-BE32-E72D297353CC}">
              <c16:uniqueId val="{00000000-8B22-AA44-A82F-2D780C480EF0}"/>
            </c:ext>
          </c:extLst>
        </c:ser>
        <c:dLbls>
          <c:showLegendKey val="0"/>
          <c:showVal val="0"/>
          <c:showCatName val="0"/>
          <c:showSerName val="0"/>
          <c:showPercent val="0"/>
          <c:showBubbleSize val="0"/>
        </c:dLbls>
        <c:axId val="1127566016"/>
        <c:axId val="1127569296"/>
      </c:radarChart>
      <c:catAx>
        <c:axId val="1127566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27569296"/>
        <c:crosses val="autoZero"/>
        <c:auto val="1"/>
        <c:lblAlgn val="ctr"/>
        <c:lblOffset val="100"/>
        <c:noMultiLvlLbl val="0"/>
      </c:catAx>
      <c:valAx>
        <c:axId val="1127569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27566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20</xdr:col>
      <xdr:colOff>431800</xdr:colOff>
      <xdr:row>15</xdr:row>
      <xdr:rowOff>82550</xdr:rowOff>
    </xdr:from>
    <xdr:to>
      <xdr:col>21</xdr:col>
      <xdr:colOff>1485900</xdr:colOff>
      <xdr:row>28</xdr:row>
      <xdr:rowOff>184150</xdr:rowOff>
    </xdr:to>
    <xdr:graphicFrame macro="">
      <xdr:nvGraphicFramePr>
        <xdr:cNvPr id="4" name="Graphique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Bureau">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277"/>
  <sheetViews>
    <sheetView workbookViewId="0">
      <pane ySplit="9" topLeftCell="A10" activePane="bottomLeft" state="frozen"/>
      <selection pane="bottomLeft" activeCell="B5" sqref="B5"/>
    </sheetView>
  </sheetViews>
  <sheetFormatPr baseColWidth="10" defaultColWidth="10.83203125" defaultRowHeight="16" x14ac:dyDescent="0.2"/>
  <cols>
    <col min="1" max="1" width="12.5" style="6" customWidth="1"/>
    <col min="2" max="2" width="12" style="6" customWidth="1"/>
    <col min="3" max="4" width="7.6640625" style="6" customWidth="1"/>
    <col min="5" max="7" width="4.5" style="6" customWidth="1"/>
    <col min="8" max="8" width="7.6640625" style="6" customWidth="1"/>
    <col min="9" max="9" width="6.33203125" customWidth="1"/>
    <col min="10" max="11" width="4.1640625" style="21" customWidth="1"/>
    <col min="12" max="12" width="5.83203125" customWidth="1"/>
    <col min="13" max="13" width="6" customWidth="1"/>
    <col min="14" max="15" width="4" style="21" customWidth="1"/>
    <col min="16" max="16" width="5.83203125" customWidth="1"/>
    <col min="17" max="17" width="6.1640625" customWidth="1"/>
    <col min="18" max="20" width="6.5" style="21" customWidth="1"/>
    <col min="21" max="21" width="4.5" style="22" customWidth="1"/>
    <col min="22" max="22" width="5.5" style="22" customWidth="1"/>
    <col min="23" max="23" width="6" style="22" customWidth="1"/>
    <col min="24" max="25" width="5.33203125" style="22" customWidth="1"/>
    <col min="26" max="27" width="5.33203125" style="22" hidden="1" customWidth="1"/>
    <col min="28" max="28" width="4.6640625" style="22" hidden="1" customWidth="1"/>
    <col min="29" max="29" width="5.33203125" style="22" customWidth="1"/>
    <col min="30" max="32" width="5.33203125" style="23" hidden="1" customWidth="1"/>
    <col min="33" max="33" width="5.33203125" style="22" customWidth="1"/>
    <col min="34" max="36" width="0.1640625" style="23" customWidth="1"/>
    <col min="37" max="37" width="5.33203125" style="11" customWidth="1"/>
    <col min="38" max="16384" width="10.83203125" style="12"/>
  </cols>
  <sheetData>
    <row r="1" spans="1:41" ht="21" x14ac:dyDescent="0.2">
      <c r="A1" s="88" t="s">
        <v>145</v>
      </c>
      <c r="B1" s="5"/>
      <c r="C1" s="5"/>
      <c r="D1" s="5"/>
      <c r="H1" s="4"/>
      <c r="I1" s="7"/>
      <c r="J1" s="145" t="s">
        <v>146</v>
      </c>
      <c r="K1" s="8"/>
      <c r="L1" s="7"/>
      <c r="M1" s="7"/>
      <c r="N1" s="8"/>
      <c r="O1" s="8"/>
      <c r="P1" s="7"/>
      <c r="Q1" s="7"/>
      <c r="R1" s="8"/>
      <c r="S1" s="8"/>
      <c r="T1" s="8"/>
      <c r="U1" s="9"/>
      <c r="V1" s="9"/>
      <c r="W1" s="9"/>
      <c r="X1" s="9"/>
      <c r="Y1" s="9"/>
      <c r="Z1" s="9"/>
      <c r="AA1" s="9"/>
      <c r="AB1" s="9"/>
      <c r="AC1" s="10"/>
      <c r="AD1" s="10"/>
      <c r="AE1" s="10"/>
      <c r="AF1" s="10"/>
      <c r="AG1" s="10"/>
      <c r="AH1" s="10"/>
      <c r="AI1" s="10"/>
      <c r="AJ1" s="10"/>
      <c r="AL1" s="159" t="s">
        <v>152</v>
      </c>
      <c r="AM1" s="160"/>
      <c r="AN1" s="160"/>
      <c r="AO1" s="161"/>
    </row>
    <row r="2" spans="1:41" ht="16" hidden="1" customHeight="1" x14ac:dyDescent="0.2">
      <c r="A2" s="5"/>
      <c r="B2" s="5"/>
      <c r="C2" s="5"/>
      <c r="D2" s="5"/>
      <c r="E2" s="4"/>
      <c r="F2" s="4"/>
      <c r="G2" s="4"/>
      <c r="H2" s="4"/>
      <c r="I2" s="7"/>
      <c r="J2" s="8"/>
      <c r="K2" s="8"/>
      <c r="L2" s="7"/>
      <c r="M2" s="7"/>
      <c r="N2" s="8"/>
      <c r="O2" s="8"/>
      <c r="P2" s="7"/>
      <c r="Q2" s="7"/>
      <c r="R2" s="8"/>
      <c r="S2" s="8"/>
      <c r="T2" s="8"/>
      <c r="U2" s="9"/>
      <c r="V2" s="9"/>
      <c r="W2" s="9"/>
      <c r="X2" s="9"/>
      <c r="Y2" s="9"/>
      <c r="Z2" s="9"/>
      <c r="AA2" s="9"/>
      <c r="AB2" s="9"/>
      <c r="AC2" s="10"/>
      <c r="AD2" s="10"/>
      <c r="AE2" s="10"/>
      <c r="AF2" s="10"/>
      <c r="AG2" s="10"/>
      <c r="AH2" s="10"/>
      <c r="AI2" s="10"/>
      <c r="AJ2" s="10"/>
      <c r="AL2" s="162"/>
      <c r="AM2" s="163"/>
      <c r="AN2" s="163"/>
      <c r="AO2" s="164"/>
    </row>
    <row r="3" spans="1:41" ht="16" hidden="1" customHeight="1" x14ac:dyDescent="0.2">
      <c r="A3" s="172" t="s">
        <v>40</v>
      </c>
      <c r="B3" s="5"/>
      <c r="C3" s="5"/>
      <c r="D3" s="5"/>
      <c r="E3" s="5"/>
      <c r="F3" s="5"/>
      <c r="G3" s="5"/>
      <c r="H3" s="5"/>
      <c r="I3" s="13"/>
      <c r="J3" s="14"/>
      <c r="K3" s="14"/>
      <c r="L3" s="13"/>
      <c r="M3" s="13"/>
      <c r="N3" s="14"/>
      <c r="O3" s="14"/>
      <c r="P3" s="13"/>
      <c r="Q3" s="13"/>
      <c r="R3" s="14"/>
      <c r="S3" s="14"/>
      <c r="T3" s="14"/>
      <c r="U3" s="10"/>
      <c r="V3" s="10"/>
      <c r="W3" s="10"/>
      <c r="X3" s="10"/>
      <c r="Y3" s="10"/>
      <c r="Z3" s="10"/>
      <c r="AA3" s="10"/>
      <c r="AB3" s="10"/>
      <c r="AC3" s="10"/>
      <c r="AD3" s="10"/>
      <c r="AE3" s="10"/>
      <c r="AF3" s="10"/>
      <c r="AG3" s="10"/>
      <c r="AH3" s="10"/>
      <c r="AI3" s="10"/>
      <c r="AJ3" s="10"/>
      <c r="AL3" s="162"/>
      <c r="AM3" s="163"/>
      <c r="AN3" s="163"/>
      <c r="AO3" s="164"/>
    </row>
    <row r="4" spans="1:41" x14ac:dyDescent="0.2">
      <c r="A4" s="172"/>
      <c r="B4" s="119">
        <v>44900</v>
      </c>
      <c r="C4" s="120"/>
      <c r="D4" s="120"/>
      <c r="E4" s="5"/>
      <c r="F4" s="5"/>
      <c r="G4" s="5"/>
      <c r="H4" s="5"/>
      <c r="I4" s="13"/>
      <c r="J4" s="14"/>
      <c r="K4" s="14"/>
      <c r="L4" s="13"/>
      <c r="M4" s="13"/>
      <c r="N4" s="14"/>
      <c r="O4" s="14"/>
      <c r="P4" s="13"/>
      <c r="Q4" s="13"/>
      <c r="R4" s="14"/>
      <c r="S4" s="14"/>
      <c r="T4" s="14"/>
      <c r="U4" s="10"/>
      <c r="V4" s="10"/>
      <c r="W4" s="10"/>
      <c r="X4" s="10"/>
      <c r="Y4" s="10"/>
      <c r="Z4" s="10"/>
      <c r="AA4" s="10"/>
      <c r="AB4" s="10"/>
      <c r="AC4" s="10"/>
      <c r="AD4" s="10"/>
      <c r="AE4" s="10"/>
      <c r="AF4" s="10"/>
      <c r="AG4" s="10"/>
      <c r="AH4" s="10"/>
      <c r="AI4" s="10"/>
      <c r="AJ4" s="10"/>
      <c r="AL4" s="162"/>
      <c r="AM4" s="163"/>
      <c r="AN4" s="163"/>
      <c r="AO4" s="164"/>
    </row>
    <row r="5" spans="1:41" ht="15" customHeight="1" x14ac:dyDescent="0.2">
      <c r="A5" s="60" t="s">
        <v>120</v>
      </c>
      <c r="B5" s="5"/>
      <c r="C5" s="5"/>
      <c r="D5" s="5"/>
      <c r="E5" s="5"/>
      <c r="F5" s="5"/>
      <c r="G5" s="5"/>
      <c r="H5" s="5"/>
      <c r="I5" s="13"/>
      <c r="J5" s="171" t="s">
        <v>3</v>
      </c>
      <c r="K5" s="171"/>
      <c r="L5" s="171"/>
      <c r="M5" s="171"/>
      <c r="N5" s="170" t="s">
        <v>6</v>
      </c>
      <c r="O5" s="170"/>
      <c r="P5" s="170"/>
      <c r="Q5" s="170"/>
      <c r="R5" s="168" t="s">
        <v>20</v>
      </c>
      <c r="S5" s="173" t="s">
        <v>19</v>
      </c>
      <c r="T5" s="168" t="s">
        <v>86</v>
      </c>
      <c r="U5" s="173" t="s">
        <v>8</v>
      </c>
      <c r="V5" s="173"/>
      <c r="W5" s="174" t="s">
        <v>41</v>
      </c>
      <c r="X5" s="173" t="s">
        <v>78</v>
      </c>
      <c r="Y5" s="174" t="s">
        <v>23</v>
      </c>
      <c r="Z5" s="174"/>
      <c r="AA5" s="174"/>
      <c r="AB5" s="174"/>
      <c r="AC5" s="173" t="s">
        <v>42</v>
      </c>
      <c r="AD5" s="105"/>
      <c r="AE5" s="105"/>
      <c r="AF5" s="105"/>
      <c r="AG5" s="168" t="s">
        <v>93</v>
      </c>
      <c r="AH5" s="168"/>
      <c r="AI5" s="168"/>
      <c r="AJ5" s="168"/>
      <c r="AL5" s="162"/>
      <c r="AM5" s="163"/>
      <c r="AN5" s="163"/>
      <c r="AO5" s="164"/>
    </row>
    <row r="6" spans="1:41" ht="15" customHeight="1" x14ac:dyDescent="0.2">
      <c r="A6" s="60" t="s">
        <v>121</v>
      </c>
      <c r="B6" s="5"/>
      <c r="C6" s="5"/>
      <c r="D6" s="5"/>
      <c r="E6" s="5"/>
      <c r="F6" s="5"/>
      <c r="G6" s="5"/>
      <c r="H6" s="5"/>
      <c r="I6" s="13"/>
      <c r="J6" s="171"/>
      <c r="K6" s="171"/>
      <c r="L6" s="171"/>
      <c r="M6" s="171"/>
      <c r="N6" s="170"/>
      <c r="O6" s="170"/>
      <c r="P6" s="170"/>
      <c r="Q6" s="170"/>
      <c r="R6" s="168"/>
      <c r="S6" s="173"/>
      <c r="T6" s="168"/>
      <c r="U6" s="173"/>
      <c r="V6" s="173"/>
      <c r="W6" s="174"/>
      <c r="X6" s="173"/>
      <c r="Y6" s="174"/>
      <c r="Z6" s="174"/>
      <c r="AA6" s="174"/>
      <c r="AB6" s="174"/>
      <c r="AC6" s="173"/>
      <c r="AD6" s="105"/>
      <c r="AE6" s="105"/>
      <c r="AF6" s="105"/>
      <c r="AG6" s="168"/>
      <c r="AH6" s="168"/>
      <c r="AI6" s="168"/>
      <c r="AJ6" s="168"/>
      <c r="AL6" s="162"/>
      <c r="AM6" s="163"/>
      <c r="AN6" s="163"/>
      <c r="AO6" s="164"/>
    </row>
    <row r="7" spans="1:41" ht="15" customHeight="1" x14ac:dyDescent="0.2">
      <c r="A7" s="169" t="s">
        <v>43</v>
      </c>
      <c r="B7" s="169"/>
      <c r="C7" s="169"/>
      <c r="D7" s="169"/>
      <c r="E7" s="169"/>
      <c r="F7" s="169"/>
      <c r="G7" s="169"/>
      <c r="H7" s="169"/>
      <c r="I7" s="13"/>
      <c r="J7" s="171"/>
      <c r="K7" s="171"/>
      <c r="L7" s="171"/>
      <c r="M7" s="171"/>
      <c r="N7" s="170"/>
      <c r="O7" s="170"/>
      <c r="P7" s="170"/>
      <c r="Q7" s="170"/>
      <c r="R7" s="168"/>
      <c r="S7" s="173"/>
      <c r="T7" s="168"/>
      <c r="U7" s="173"/>
      <c r="V7" s="173"/>
      <c r="W7" s="174"/>
      <c r="X7" s="173"/>
      <c r="Y7" s="174"/>
      <c r="Z7" s="174"/>
      <c r="AA7" s="174"/>
      <c r="AB7" s="174"/>
      <c r="AC7" s="173"/>
      <c r="AD7" s="105"/>
      <c r="AE7" s="105"/>
      <c r="AF7" s="105"/>
      <c r="AG7" s="168"/>
      <c r="AH7" s="168"/>
      <c r="AI7" s="168"/>
      <c r="AJ7" s="168"/>
      <c r="AL7" s="162"/>
      <c r="AM7" s="163"/>
      <c r="AN7" s="163"/>
      <c r="AO7" s="164"/>
    </row>
    <row r="8" spans="1:41" ht="15" customHeight="1" x14ac:dyDescent="0.2">
      <c r="A8" s="169"/>
      <c r="B8" s="169"/>
      <c r="C8" s="169"/>
      <c r="D8" s="169"/>
      <c r="E8" s="169"/>
      <c r="F8" s="169"/>
      <c r="G8" s="169"/>
      <c r="H8" s="169"/>
      <c r="I8" s="13"/>
      <c r="J8" s="171"/>
      <c r="K8" s="171"/>
      <c r="L8" s="171"/>
      <c r="M8" s="171"/>
      <c r="N8" s="170"/>
      <c r="O8" s="170"/>
      <c r="P8" s="170"/>
      <c r="Q8" s="170"/>
      <c r="R8" s="168"/>
      <c r="S8" s="173"/>
      <c r="T8" s="168"/>
      <c r="U8" s="173"/>
      <c r="V8" s="173"/>
      <c r="W8" s="174"/>
      <c r="X8" s="173"/>
      <c r="Y8" s="174"/>
      <c r="Z8" s="174"/>
      <c r="AA8" s="174"/>
      <c r="AB8" s="174"/>
      <c r="AC8" s="173"/>
      <c r="AD8" s="105"/>
      <c r="AE8" s="105"/>
      <c r="AF8" s="105"/>
      <c r="AG8" s="168"/>
      <c r="AH8" s="168"/>
      <c r="AI8" s="168"/>
      <c r="AJ8" s="168"/>
      <c r="AL8" s="162"/>
      <c r="AM8" s="163"/>
      <c r="AN8" s="163"/>
      <c r="AO8" s="164"/>
    </row>
    <row r="9" spans="1:41" ht="159" thickBot="1" x14ac:dyDescent="0.25">
      <c r="A9" s="157" t="s">
        <v>44</v>
      </c>
      <c r="B9" s="157" t="s">
        <v>150</v>
      </c>
      <c r="C9" s="157" t="s">
        <v>79</v>
      </c>
      <c r="D9" s="157" t="s">
        <v>45</v>
      </c>
      <c r="E9" s="121" t="s">
        <v>46</v>
      </c>
      <c r="F9" s="121" t="s">
        <v>94</v>
      </c>
      <c r="G9" s="121" t="s">
        <v>95</v>
      </c>
      <c r="H9" s="122" t="s">
        <v>47</v>
      </c>
      <c r="I9" s="15" t="s">
        <v>48</v>
      </c>
      <c r="J9" s="134" t="s">
        <v>49</v>
      </c>
      <c r="K9" s="156" t="s">
        <v>50</v>
      </c>
      <c r="L9" s="15" t="s">
        <v>51</v>
      </c>
      <c r="M9" s="15" t="s">
        <v>52</v>
      </c>
      <c r="N9" s="134" t="s">
        <v>49</v>
      </c>
      <c r="O9" s="156" t="s">
        <v>50</v>
      </c>
      <c r="P9" s="15" t="s">
        <v>51</v>
      </c>
      <c r="Q9" s="15" t="s">
        <v>52</v>
      </c>
      <c r="R9" s="134" t="s">
        <v>49</v>
      </c>
      <c r="S9" s="134" t="s">
        <v>49</v>
      </c>
      <c r="T9" s="134" t="s">
        <v>49</v>
      </c>
      <c r="U9" s="135" t="s">
        <v>53</v>
      </c>
      <c r="V9" s="136" t="s">
        <v>125</v>
      </c>
      <c r="W9" s="135" t="s">
        <v>54</v>
      </c>
      <c r="X9" s="135" t="s">
        <v>55</v>
      </c>
      <c r="Y9" s="135" t="s">
        <v>139</v>
      </c>
      <c r="Z9" s="16" t="s">
        <v>57</v>
      </c>
      <c r="AA9" s="16" t="s">
        <v>58</v>
      </c>
      <c r="AB9" s="17" t="s">
        <v>59</v>
      </c>
      <c r="AC9" s="135" t="s">
        <v>139</v>
      </c>
      <c r="AD9" s="16" t="s">
        <v>57</v>
      </c>
      <c r="AE9" s="16" t="s">
        <v>58</v>
      </c>
      <c r="AF9" s="17" t="s">
        <v>59</v>
      </c>
      <c r="AG9" s="135" t="s">
        <v>139</v>
      </c>
      <c r="AH9" s="16" t="s">
        <v>57</v>
      </c>
      <c r="AI9" s="16" t="s">
        <v>58</v>
      </c>
      <c r="AJ9" s="17" t="s">
        <v>59</v>
      </c>
      <c r="AK9" s="158" t="s">
        <v>60</v>
      </c>
      <c r="AL9" s="165"/>
      <c r="AM9" s="166"/>
      <c r="AN9" s="166"/>
      <c r="AO9" s="167"/>
    </row>
    <row r="10" spans="1:41" x14ac:dyDescent="0.2">
      <c r="A10" s="123" t="s">
        <v>149</v>
      </c>
      <c r="B10" s="123" t="s">
        <v>140</v>
      </c>
      <c r="C10" s="123" t="s">
        <v>120</v>
      </c>
      <c r="D10" s="123">
        <v>345678</v>
      </c>
      <c r="E10" s="124">
        <v>57</v>
      </c>
      <c r="F10" s="124">
        <v>172</v>
      </c>
      <c r="G10" s="124">
        <v>72</v>
      </c>
      <c r="H10" s="125">
        <v>38751</v>
      </c>
      <c r="I10" s="153">
        <f t="shared" ref="I10:I40" si="0">(B$4-H10)/365.25</f>
        <v>16.83504449007529</v>
      </c>
      <c r="J10" s="137">
        <v>8</v>
      </c>
      <c r="K10" s="137">
        <v>35</v>
      </c>
      <c r="L10" s="108">
        <f>(0.033*J10)*K10+K10</f>
        <v>44.24</v>
      </c>
      <c r="M10" s="109">
        <f>L10/$E10</f>
        <v>0.77614035087719302</v>
      </c>
      <c r="N10" s="137">
        <v>13</v>
      </c>
      <c r="O10" s="137">
        <v>25</v>
      </c>
      <c r="P10" s="108">
        <f>(0.033*N10)*O10+O10</f>
        <v>35.725000000000001</v>
      </c>
      <c r="Q10" s="109">
        <f>P10/$E10</f>
        <v>0.62675438596491229</v>
      </c>
      <c r="R10" s="137">
        <v>8</v>
      </c>
      <c r="S10" s="137">
        <v>13</v>
      </c>
      <c r="T10" s="137">
        <v>14</v>
      </c>
      <c r="U10" s="138">
        <v>8</v>
      </c>
      <c r="V10" s="138">
        <v>10</v>
      </c>
      <c r="W10" s="138">
        <v>45</v>
      </c>
      <c r="X10" s="139">
        <v>432</v>
      </c>
      <c r="Y10" s="140">
        <v>2.6041666666666665E-3</v>
      </c>
      <c r="Z10" s="110">
        <f t="shared" ref="Z10" si="1">MINUTE(Y10)</f>
        <v>3</v>
      </c>
      <c r="AA10" s="110">
        <f t="shared" ref="AA10" si="2">SECOND(Y10)</f>
        <v>45</v>
      </c>
      <c r="AB10" s="110">
        <f t="shared" ref="AB10" si="3">Z10*60+AA10</f>
        <v>225</v>
      </c>
      <c r="AC10" s="140">
        <v>8.726851851851852E-3</v>
      </c>
      <c r="AD10" s="19">
        <f t="shared" ref="AD10:AD40" si="4">MINUTE(AC10)</f>
        <v>12</v>
      </c>
      <c r="AE10" s="19">
        <f t="shared" ref="AE10:AE40" si="5">SECOND(AC10)</f>
        <v>34</v>
      </c>
      <c r="AF10" s="19">
        <f t="shared" ref="AF10:AF40" si="6">AD10*60+AE10</f>
        <v>754</v>
      </c>
      <c r="AG10" s="140">
        <v>5.3587962962962964E-3</v>
      </c>
      <c r="AH10" s="110">
        <f t="shared" ref="AH10:AH40" si="7">MINUTE(AG10)</f>
        <v>7</v>
      </c>
      <c r="AI10" s="110">
        <f t="shared" ref="AI10:AI40" si="8">SECOND(AG10)</f>
        <v>43</v>
      </c>
      <c r="AJ10" s="110">
        <f t="shared" ref="AJ10:AJ40" si="9">AH10*60+AI10</f>
        <v>463</v>
      </c>
      <c r="AK10" s="11">
        <f>'Compilation note et radar'!Q5</f>
        <v>12.363636363636363</v>
      </c>
    </row>
    <row r="11" spans="1:41" x14ac:dyDescent="0.2">
      <c r="A11" s="123" t="s">
        <v>148</v>
      </c>
      <c r="B11" s="123" t="s">
        <v>140</v>
      </c>
      <c r="C11" s="123" t="s">
        <v>121</v>
      </c>
      <c r="D11" s="123">
        <v>517465</v>
      </c>
      <c r="E11" s="124">
        <v>68</v>
      </c>
      <c r="F11" s="124">
        <v>187</v>
      </c>
      <c r="G11" s="124">
        <v>95</v>
      </c>
      <c r="H11" s="125">
        <v>39072</v>
      </c>
      <c r="I11" s="153">
        <f t="shared" si="0"/>
        <v>15.956194387405887</v>
      </c>
      <c r="J11" s="137">
        <v>4</v>
      </c>
      <c r="K11" s="137">
        <v>65</v>
      </c>
      <c r="L11" s="108">
        <f>(0.033*J11)*K11+K11</f>
        <v>73.58</v>
      </c>
      <c r="M11" s="109">
        <f>L11/$E11</f>
        <v>1.0820588235294117</v>
      </c>
      <c r="N11" s="137">
        <v>7</v>
      </c>
      <c r="O11" s="137">
        <v>40</v>
      </c>
      <c r="P11" s="108">
        <f>(0.033*N11)*O11+O11</f>
        <v>49.24</v>
      </c>
      <c r="Q11" s="109">
        <f>P11/$E11</f>
        <v>0.72411764705882353</v>
      </c>
      <c r="R11" s="137">
        <v>20</v>
      </c>
      <c r="S11" s="137">
        <v>12</v>
      </c>
      <c r="T11" s="137">
        <v>20</v>
      </c>
      <c r="U11" s="138">
        <v>7</v>
      </c>
      <c r="V11" s="138">
        <v>0</v>
      </c>
      <c r="W11" s="138">
        <v>43</v>
      </c>
      <c r="X11" s="139">
        <v>514</v>
      </c>
      <c r="Y11" s="140">
        <v>3.1249999999999997E-3</v>
      </c>
      <c r="Z11" s="110"/>
      <c r="AA11" s="110" t="s">
        <v>144</v>
      </c>
      <c r="AB11" s="110"/>
      <c r="AC11" s="140">
        <v>8.6805555555555559E-3</v>
      </c>
      <c r="AD11" s="19">
        <f t="shared" si="4"/>
        <v>12</v>
      </c>
      <c r="AE11" s="19">
        <f t="shared" si="5"/>
        <v>30</v>
      </c>
      <c r="AF11" s="19">
        <f t="shared" si="6"/>
        <v>750</v>
      </c>
      <c r="AG11" s="140"/>
      <c r="AH11" s="110">
        <f t="shared" si="7"/>
        <v>0</v>
      </c>
      <c r="AI11" s="110">
        <f t="shared" si="8"/>
        <v>0</v>
      </c>
      <c r="AJ11" s="110">
        <f t="shared" si="9"/>
        <v>0</v>
      </c>
      <c r="AK11" s="11" t="e">
        <f>'Compilation note et radar'!Q6</f>
        <v>#N/A</v>
      </c>
    </row>
    <row r="12" spans="1:41" x14ac:dyDescent="0.2">
      <c r="A12" s="123"/>
      <c r="B12" s="123"/>
      <c r="C12" s="123"/>
      <c r="D12" s="123"/>
      <c r="E12" s="124"/>
      <c r="F12" s="124"/>
      <c r="G12" s="124"/>
      <c r="H12" s="125"/>
      <c r="I12" s="153">
        <f t="shared" si="0"/>
        <v>122.92950034223135</v>
      </c>
      <c r="J12" s="137"/>
      <c r="K12" s="137"/>
      <c r="L12" s="108">
        <f>(0.033*J12)*K12+K12</f>
        <v>0</v>
      </c>
      <c r="M12" s="109" t="e">
        <f>L12/$E12</f>
        <v>#DIV/0!</v>
      </c>
      <c r="N12" s="137"/>
      <c r="O12" s="137"/>
      <c r="P12" s="108">
        <f>(0.033*N12)*O12+O12</f>
        <v>0</v>
      </c>
      <c r="Q12" s="109" t="e">
        <f>P12/$E12</f>
        <v>#DIV/0!</v>
      </c>
      <c r="R12" s="137"/>
      <c r="S12" s="137"/>
      <c r="T12" s="137"/>
      <c r="U12" s="138"/>
      <c r="V12" s="138"/>
      <c r="W12" s="138"/>
      <c r="X12" s="139"/>
      <c r="Y12" s="140"/>
      <c r="Z12" s="110"/>
      <c r="AA12" s="110">
        <v>5.4722222222222221E-3</v>
      </c>
      <c r="AB12" s="110"/>
      <c r="AC12" s="140"/>
      <c r="AD12" s="19">
        <f t="shared" si="4"/>
        <v>0</v>
      </c>
      <c r="AE12" s="19">
        <f t="shared" si="5"/>
        <v>0</v>
      </c>
      <c r="AF12" s="19">
        <f t="shared" si="6"/>
        <v>0</v>
      </c>
      <c r="AG12" s="140"/>
      <c r="AH12" s="110">
        <f t="shared" si="7"/>
        <v>0</v>
      </c>
      <c r="AI12" s="110">
        <f t="shared" si="8"/>
        <v>0</v>
      </c>
      <c r="AJ12" s="110">
        <f t="shared" si="9"/>
        <v>0</v>
      </c>
      <c r="AK12" s="11" t="e">
        <f>'Compilation note et radar'!Q7</f>
        <v>#DIV/0!</v>
      </c>
    </row>
    <row r="13" spans="1:41" x14ac:dyDescent="0.2">
      <c r="A13" s="123"/>
      <c r="B13" s="123"/>
      <c r="C13" s="123"/>
      <c r="D13" s="123"/>
      <c r="E13" s="124"/>
      <c r="F13" s="124"/>
      <c r="G13" s="124"/>
      <c r="H13" s="125"/>
      <c r="I13" s="153">
        <f t="shared" si="0"/>
        <v>122.92950034223135</v>
      </c>
      <c r="J13" s="137"/>
      <c r="K13" s="137"/>
      <c r="L13" s="108">
        <f t="shared" ref="L13:L40" si="10">(0.033*J13)*K13+K13</f>
        <v>0</v>
      </c>
      <c r="M13" s="109" t="e">
        <f t="shared" ref="M13:M40" si="11">L13/$E13</f>
        <v>#DIV/0!</v>
      </c>
      <c r="N13" s="137"/>
      <c r="O13" s="137"/>
      <c r="P13" s="108">
        <f t="shared" ref="P13:P40" si="12">(0.033*N13)*O13+O13</f>
        <v>0</v>
      </c>
      <c r="Q13" s="109" t="e">
        <f t="shared" ref="Q13:Q40" si="13">P13/$E13</f>
        <v>#DIV/0!</v>
      </c>
      <c r="R13" s="137"/>
      <c r="S13" s="137"/>
      <c r="T13" s="137"/>
      <c r="U13" s="138"/>
      <c r="V13" s="138"/>
      <c r="W13" s="138"/>
      <c r="X13" s="139"/>
      <c r="Y13" s="140"/>
      <c r="Z13" s="110">
        <f t="shared" ref="Z13:Z15" si="14">MINUTE(Y13)</f>
        <v>0</v>
      </c>
      <c r="AA13" s="110">
        <f t="shared" ref="AA13:AA15" si="15">SECOND(Y13)</f>
        <v>0</v>
      </c>
      <c r="AB13" s="110">
        <f t="shared" ref="AB13:AB15" si="16">Z13*60+AA13</f>
        <v>0</v>
      </c>
      <c r="AC13" s="140"/>
      <c r="AD13" s="19">
        <f t="shared" si="4"/>
        <v>0</v>
      </c>
      <c r="AE13" s="19">
        <f t="shared" si="5"/>
        <v>0</v>
      </c>
      <c r="AF13" s="19">
        <f t="shared" si="6"/>
        <v>0</v>
      </c>
      <c r="AG13" s="140"/>
      <c r="AH13" s="110">
        <f t="shared" si="7"/>
        <v>0</v>
      </c>
      <c r="AI13" s="110">
        <f t="shared" si="8"/>
        <v>0</v>
      </c>
      <c r="AJ13" s="110">
        <f t="shared" si="9"/>
        <v>0</v>
      </c>
      <c r="AK13" s="11" t="e">
        <f>'Compilation note et radar'!Q8</f>
        <v>#DIV/0!</v>
      </c>
    </row>
    <row r="14" spans="1:41" x14ac:dyDescent="0.2">
      <c r="A14" s="123"/>
      <c r="B14" s="123"/>
      <c r="C14" s="123"/>
      <c r="D14" s="123"/>
      <c r="E14" s="124"/>
      <c r="F14" s="124"/>
      <c r="G14" s="124"/>
      <c r="H14" s="125"/>
      <c r="I14" s="153">
        <f t="shared" si="0"/>
        <v>122.92950034223135</v>
      </c>
      <c r="J14" s="137"/>
      <c r="K14" s="137"/>
      <c r="L14" s="108">
        <f t="shared" si="10"/>
        <v>0</v>
      </c>
      <c r="M14" s="109" t="e">
        <f t="shared" si="11"/>
        <v>#DIV/0!</v>
      </c>
      <c r="N14" s="137"/>
      <c r="O14" s="137"/>
      <c r="P14" s="108">
        <f t="shared" si="12"/>
        <v>0</v>
      </c>
      <c r="Q14" s="109" t="e">
        <f t="shared" si="13"/>
        <v>#DIV/0!</v>
      </c>
      <c r="R14" s="137"/>
      <c r="S14" s="137"/>
      <c r="T14" s="137"/>
      <c r="U14" s="138"/>
      <c r="V14" s="138"/>
      <c r="W14" s="138"/>
      <c r="X14" s="139"/>
      <c r="Y14" s="140"/>
      <c r="Z14" s="110">
        <f t="shared" si="14"/>
        <v>0</v>
      </c>
      <c r="AA14" s="110">
        <f t="shared" si="15"/>
        <v>0</v>
      </c>
      <c r="AB14" s="110">
        <f t="shared" si="16"/>
        <v>0</v>
      </c>
      <c r="AC14" s="140"/>
      <c r="AD14" s="19">
        <f t="shared" si="4"/>
        <v>0</v>
      </c>
      <c r="AE14" s="19">
        <f t="shared" si="5"/>
        <v>0</v>
      </c>
      <c r="AF14" s="19">
        <f t="shared" si="6"/>
        <v>0</v>
      </c>
      <c r="AG14" s="140"/>
      <c r="AH14" s="110">
        <f t="shared" si="7"/>
        <v>0</v>
      </c>
      <c r="AI14" s="110">
        <f t="shared" si="8"/>
        <v>0</v>
      </c>
      <c r="AJ14" s="110">
        <f t="shared" si="9"/>
        <v>0</v>
      </c>
      <c r="AK14" s="11" t="e">
        <f>'Compilation note et radar'!Q9</f>
        <v>#DIV/0!</v>
      </c>
    </row>
    <row r="15" spans="1:41" x14ac:dyDescent="0.2">
      <c r="A15" s="123"/>
      <c r="B15" s="123"/>
      <c r="C15" s="123"/>
      <c r="D15" s="123"/>
      <c r="E15" s="124"/>
      <c r="F15" s="124"/>
      <c r="G15" s="124"/>
      <c r="H15" s="125"/>
      <c r="I15" s="153">
        <f t="shared" si="0"/>
        <v>122.92950034223135</v>
      </c>
      <c r="J15" s="137"/>
      <c r="K15" s="137"/>
      <c r="L15" s="108">
        <f t="shared" si="10"/>
        <v>0</v>
      </c>
      <c r="M15" s="109" t="e">
        <f t="shared" si="11"/>
        <v>#DIV/0!</v>
      </c>
      <c r="N15" s="137"/>
      <c r="O15" s="137"/>
      <c r="P15" s="108">
        <f t="shared" si="12"/>
        <v>0</v>
      </c>
      <c r="Q15" s="109" t="e">
        <f t="shared" si="13"/>
        <v>#DIV/0!</v>
      </c>
      <c r="R15" s="137"/>
      <c r="S15" s="137"/>
      <c r="T15" s="137"/>
      <c r="U15" s="138"/>
      <c r="V15" s="138"/>
      <c r="W15" s="138"/>
      <c r="X15" s="139"/>
      <c r="Y15" s="140"/>
      <c r="Z15" s="110">
        <f t="shared" si="14"/>
        <v>0</v>
      </c>
      <c r="AA15" s="110">
        <f t="shared" si="15"/>
        <v>0</v>
      </c>
      <c r="AB15" s="110">
        <f t="shared" si="16"/>
        <v>0</v>
      </c>
      <c r="AC15" s="140"/>
      <c r="AD15" s="19">
        <f t="shared" si="4"/>
        <v>0</v>
      </c>
      <c r="AE15" s="19">
        <f t="shared" si="5"/>
        <v>0</v>
      </c>
      <c r="AF15" s="19">
        <f t="shared" si="6"/>
        <v>0</v>
      </c>
      <c r="AG15" s="140"/>
      <c r="AH15" s="110">
        <f t="shared" si="7"/>
        <v>0</v>
      </c>
      <c r="AI15" s="110">
        <f t="shared" si="8"/>
        <v>0</v>
      </c>
      <c r="AJ15" s="110">
        <f t="shared" si="9"/>
        <v>0</v>
      </c>
      <c r="AK15" s="11" t="e">
        <f>'Compilation note et radar'!Q10</f>
        <v>#DIV/0!</v>
      </c>
    </row>
    <row r="16" spans="1:41" x14ac:dyDescent="0.2">
      <c r="A16" s="123"/>
      <c r="B16" s="123"/>
      <c r="C16" s="123"/>
      <c r="D16" s="123"/>
      <c r="E16" s="124"/>
      <c r="F16" s="124"/>
      <c r="G16" s="124"/>
      <c r="H16" s="125"/>
      <c r="I16" s="153">
        <f t="shared" si="0"/>
        <v>122.92950034223135</v>
      </c>
      <c r="J16" s="137"/>
      <c r="K16" s="137"/>
      <c r="L16" s="108">
        <f t="shared" si="10"/>
        <v>0</v>
      </c>
      <c r="M16" s="109" t="e">
        <f t="shared" si="11"/>
        <v>#DIV/0!</v>
      </c>
      <c r="N16" s="137"/>
      <c r="O16" s="137"/>
      <c r="P16" s="108">
        <f t="shared" si="12"/>
        <v>0</v>
      </c>
      <c r="Q16" s="109" t="e">
        <f t="shared" si="13"/>
        <v>#DIV/0!</v>
      </c>
      <c r="R16" s="137"/>
      <c r="S16" s="137"/>
      <c r="T16" s="137"/>
      <c r="U16" s="138"/>
      <c r="V16" s="138"/>
      <c r="W16" s="138"/>
      <c r="X16" s="139"/>
      <c r="Y16" s="140"/>
      <c r="Z16" s="110">
        <f t="shared" ref="Z16:Z40" si="17">MINUTE(Y16)</f>
        <v>0</v>
      </c>
      <c r="AA16" s="110">
        <f t="shared" ref="AA16:AA40" si="18">SECOND(Y16)</f>
        <v>0</v>
      </c>
      <c r="AB16" s="110">
        <f t="shared" ref="AB16:AB40" si="19">Z16*60+AA16</f>
        <v>0</v>
      </c>
      <c r="AC16" s="140"/>
      <c r="AD16" s="19">
        <f t="shared" si="4"/>
        <v>0</v>
      </c>
      <c r="AE16" s="19">
        <f t="shared" si="5"/>
        <v>0</v>
      </c>
      <c r="AF16" s="19">
        <f t="shared" si="6"/>
        <v>0</v>
      </c>
      <c r="AG16" s="140"/>
      <c r="AH16" s="110">
        <f t="shared" si="7"/>
        <v>0</v>
      </c>
      <c r="AI16" s="110">
        <f t="shared" si="8"/>
        <v>0</v>
      </c>
      <c r="AJ16" s="110">
        <f t="shared" si="9"/>
        <v>0</v>
      </c>
      <c r="AK16" s="11" t="e">
        <f>'Compilation note et radar'!Q11</f>
        <v>#DIV/0!</v>
      </c>
    </row>
    <row r="17" spans="1:37" x14ac:dyDescent="0.2">
      <c r="A17" s="126"/>
      <c r="B17" s="126"/>
      <c r="C17" s="123"/>
      <c r="D17" s="128"/>
      <c r="E17" s="128"/>
      <c r="F17" s="128"/>
      <c r="G17" s="128"/>
      <c r="H17" s="129"/>
      <c r="I17" s="154">
        <f t="shared" si="0"/>
        <v>122.92950034223135</v>
      </c>
      <c r="J17" s="127"/>
      <c r="K17" s="127"/>
      <c r="L17" s="116">
        <f t="shared" si="10"/>
        <v>0</v>
      </c>
      <c r="M17" s="20" t="e">
        <f t="shared" si="11"/>
        <v>#DIV/0!</v>
      </c>
      <c r="N17" s="127"/>
      <c r="O17" s="127"/>
      <c r="P17" s="116">
        <f t="shared" si="12"/>
        <v>0</v>
      </c>
      <c r="Q17" s="20" t="e">
        <f t="shared" si="13"/>
        <v>#DIV/0!</v>
      </c>
      <c r="R17" s="127"/>
      <c r="S17" s="127"/>
      <c r="T17" s="127"/>
      <c r="U17" s="127"/>
      <c r="V17" s="127"/>
      <c r="W17" s="127"/>
      <c r="X17" s="127"/>
      <c r="Y17" s="141"/>
      <c r="Z17" s="118">
        <f t="shared" si="17"/>
        <v>0</v>
      </c>
      <c r="AA17" s="118">
        <f t="shared" si="18"/>
        <v>0</v>
      </c>
      <c r="AB17" s="118">
        <f t="shared" si="19"/>
        <v>0</v>
      </c>
      <c r="AC17" s="142"/>
      <c r="AD17" s="117">
        <f t="shared" si="4"/>
        <v>0</v>
      </c>
      <c r="AE17" s="117">
        <f t="shared" si="5"/>
        <v>0</v>
      </c>
      <c r="AF17" s="117">
        <f t="shared" si="6"/>
        <v>0</v>
      </c>
      <c r="AG17" s="142"/>
      <c r="AH17" s="112">
        <f t="shared" si="7"/>
        <v>0</v>
      </c>
      <c r="AI17" s="112">
        <f t="shared" si="8"/>
        <v>0</v>
      </c>
      <c r="AJ17" s="112">
        <f t="shared" si="9"/>
        <v>0</v>
      </c>
      <c r="AK17" s="113" t="e">
        <f>'Compilation note et radar'!Q12</f>
        <v>#DIV/0!</v>
      </c>
    </row>
    <row r="18" spans="1:37" x14ac:dyDescent="0.2">
      <c r="A18" s="127"/>
      <c r="B18" s="127"/>
      <c r="C18" s="123"/>
      <c r="D18" s="131"/>
      <c r="E18" s="131"/>
      <c r="F18" s="131"/>
      <c r="G18" s="131"/>
      <c r="H18" s="132"/>
      <c r="I18" s="154">
        <f t="shared" si="0"/>
        <v>122.92950034223135</v>
      </c>
      <c r="J18" s="127"/>
      <c r="K18" s="127"/>
      <c r="L18" s="111">
        <f t="shared" si="10"/>
        <v>0</v>
      </c>
      <c r="M18" s="18" t="e">
        <f t="shared" si="11"/>
        <v>#DIV/0!</v>
      </c>
      <c r="N18" s="127"/>
      <c r="O18" s="127"/>
      <c r="P18" s="111">
        <f t="shared" si="12"/>
        <v>0</v>
      </c>
      <c r="Q18" s="18" t="e">
        <f t="shared" si="13"/>
        <v>#DIV/0!</v>
      </c>
      <c r="R18" s="127"/>
      <c r="S18" s="127"/>
      <c r="T18" s="127"/>
      <c r="U18" s="127"/>
      <c r="V18" s="127"/>
      <c r="W18" s="127"/>
      <c r="X18" s="127"/>
      <c r="Y18" s="142"/>
      <c r="Z18" s="118">
        <f t="shared" si="17"/>
        <v>0</v>
      </c>
      <c r="AA18" s="118">
        <f t="shared" si="18"/>
        <v>0</v>
      </c>
      <c r="AB18" s="118">
        <f t="shared" si="19"/>
        <v>0</v>
      </c>
      <c r="AC18" s="142"/>
      <c r="AD18" s="117">
        <f t="shared" si="4"/>
        <v>0</v>
      </c>
      <c r="AE18" s="117">
        <f t="shared" si="5"/>
        <v>0</v>
      </c>
      <c r="AF18" s="117">
        <f t="shared" si="6"/>
        <v>0</v>
      </c>
      <c r="AG18" s="142"/>
      <c r="AH18" s="112">
        <f t="shared" si="7"/>
        <v>0</v>
      </c>
      <c r="AI18" s="112">
        <f t="shared" si="8"/>
        <v>0</v>
      </c>
      <c r="AJ18" s="112">
        <f t="shared" si="9"/>
        <v>0</v>
      </c>
      <c r="AK18" s="113" t="e">
        <f>'Compilation note et radar'!Q13</f>
        <v>#DIV/0!</v>
      </c>
    </row>
    <row r="19" spans="1:37" x14ac:dyDescent="0.2">
      <c r="A19" s="126"/>
      <c r="B19" s="126"/>
      <c r="C19" s="123"/>
      <c r="D19" s="128"/>
      <c r="E19" s="128"/>
      <c r="F19" s="128"/>
      <c r="G19" s="128"/>
      <c r="H19" s="129"/>
      <c r="I19" s="154">
        <f t="shared" si="0"/>
        <v>122.92950034223135</v>
      </c>
      <c r="J19" s="127"/>
      <c r="K19" s="127"/>
      <c r="L19" s="116">
        <f t="shared" si="10"/>
        <v>0</v>
      </c>
      <c r="M19" s="20" t="e">
        <f t="shared" si="11"/>
        <v>#DIV/0!</v>
      </c>
      <c r="N19" s="127"/>
      <c r="O19" s="127"/>
      <c r="P19" s="116">
        <f t="shared" si="12"/>
        <v>0</v>
      </c>
      <c r="Q19" s="20" t="e">
        <f t="shared" si="13"/>
        <v>#DIV/0!</v>
      </c>
      <c r="R19" s="127"/>
      <c r="S19" s="127"/>
      <c r="T19" s="127"/>
      <c r="U19" s="127"/>
      <c r="V19" s="127"/>
      <c r="W19" s="127"/>
      <c r="X19" s="127"/>
      <c r="Y19" s="141"/>
      <c r="Z19" s="118">
        <f t="shared" si="17"/>
        <v>0</v>
      </c>
      <c r="AA19" s="118">
        <f t="shared" si="18"/>
        <v>0</v>
      </c>
      <c r="AB19" s="118">
        <f t="shared" si="19"/>
        <v>0</v>
      </c>
      <c r="AC19" s="142"/>
      <c r="AD19" s="117">
        <f t="shared" si="4"/>
        <v>0</v>
      </c>
      <c r="AE19" s="117">
        <f t="shared" si="5"/>
        <v>0</v>
      </c>
      <c r="AF19" s="117">
        <f t="shared" si="6"/>
        <v>0</v>
      </c>
      <c r="AG19" s="142"/>
      <c r="AH19" s="112">
        <f t="shared" si="7"/>
        <v>0</v>
      </c>
      <c r="AI19" s="112">
        <f t="shared" si="8"/>
        <v>0</v>
      </c>
      <c r="AJ19" s="112">
        <f t="shared" si="9"/>
        <v>0</v>
      </c>
      <c r="AK19" s="113" t="e">
        <f>'Compilation note et radar'!Q14</f>
        <v>#DIV/0!</v>
      </c>
    </row>
    <row r="20" spans="1:37" x14ac:dyDescent="0.2">
      <c r="A20" s="127"/>
      <c r="B20" s="127"/>
      <c r="C20" s="123"/>
      <c r="D20" s="131"/>
      <c r="E20" s="131"/>
      <c r="F20" s="131"/>
      <c r="G20" s="127"/>
      <c r="H20" s="132"/>
      <c r="I20" s="154">
        <f t="shared" si="0"/>
        <v>122.92950034223135</v>
      </c>
      <c r="J20" s="127"/>
      <c r="K20" s="127"/>
      <c r="L20" s="116">
        <f t="shared" si="10"/>
        <v>0</v>
      </c>
      <c r="M20" s="20" t="e">
        <f t="shared" si="11"/>
        <v>#DIV/0!</v>
      </c>
      <c r="N20" s="127"/>
      <c r="O20" s="127"/>
      <c r="P20" s="116">
        <f t="shared" si="12"/>
        <v>0</v>
      </c>
      <c r="Q20" s="20" t="e">
        <f t="shared" si="13"/>
        <v>#DIV/0!</v>
      </c>
      <c r="R20" s="127"/>
      <c r="S20" s="127"/>
      <c r="T20" s="127"/>
      <c r="U20" s="127"/>
      <c r="V20" s="127"/>
      <c r="W20" s="127"/>
      <c r="X20" s="127"/>
      <c r="Y20" s="127"/>
      <c r="Z20" s="118">
        <f t="shared" si="17"/>
        <v>0</v>
      </c>
      <c r="AA20" s="118">
        <f t="shared" si="18"/>
        <v>0</v>
      </c>
      <c r="AB20" s="118">
        <f t="shared" si="19"/>
        <v>0</v>
      </c>
      <c r="AC20" s="142"/>
      <c r="AD20" s="117">
        <f t="shared" si="4"/>
        <v>0</v>
      </c>
      <c r="AE20" s="117">
        <f t="shared" si="5"/>
        <v>0</v>
      </c>
      <c r="AF20" s="117">
        <f t="shared" si="6"/>
        <v>0</v>
      </c>
      <c r="AG20" s="142"/>
      <c r="AH20" s="112">
        <f t="shared" si="7"/>
        <v>0</v>
      </c>
      <c r="AI20" s="112">
        <f t="shared" si="8"/>
        <v>0</v>
      </c>
      <c r="AJ20" s="112">
        <f t="shared" si="9"/>
        <v>0</v>
      </c>
      <c r="AK20" s="113" t="e">
        <f>'Compilation note et radar'!Q15</f>
        <v>#DIV/0!</v>
      </c>
    </row>
    <row r="21" spans="1:37" x14ac:dyDescent="0.2">
      <c r="A21" s="127"/>
      <c r="B21" s="127"/>
      <c r="C21" s="123"/>
      <c r="D21" s="131"/>
      <c r="E21" s="131"/>
      <c r="F21" s="131"/>
      <c r="G21" s="131"/>
      <c r="H21" s="132"/>
      <c r="I21" s="154">
        <f t="shared" si="0"/>
        <v>122.92950034223135</v>
      </c>
      <c r="J21" s="127"/>
      <c r="K21" s="127"/>
      <c r="L21" s="116">
        <f t="shared" si="10"/>
        <v>0</v>
      </c>
      <c r="M21" s="20" t="e">
        <f t="shared" si="11"/>
        <v>#DIV/0!</v>
      </c>
      <c r="N21" s="127"/>
      <c r="O21" s="127"/>
      <c r="P21" s="116">
        <f t="shared" si="12"/>
        <v>0</v>
      </c>
      <c r="Q21" s="20" t="e">
        <f t="shared" si="13"/>
        <v>#DIV/0!</v>
      </c>
      <c r="R21" s="127"/>
      <c r="S21" s="127"/>
      <c r="T21" s="127"/>
      <c r="U21" s="127"/>
      <c r="V21" s="127"/>
      <c r="W21" s="127"/>
      <c r="X21" s="127"/>
      <c r="Y21" s="127"/>
      <c r="Z21" s="118">
        <f t="shared" si="17"/>
        <v>0</v>
      </c>
      <c r="AA21" s="118">
        <f t="shared" si="18"/>
        <v>0</v>
      </c>
      <c r="AB21" s="118">
        <f t="shared" si="19"/>
        <v>0</v>
      </c>
      <c r="AC21" s="142"/>
      <c r="AD21" s="117">
        <f t="shared" si="4"/>
        <v>0</v>
      </c>
      <c r="AE21" s="117">
        <f t="shared" si="5"/>
        <v>0</v>
      </c>
      <c r="AF21" s="117">
        <f t="shared" si="6"/>
        <v>0</v>
      </c>
      <c r="AG21" s="142"/>
      <c r="AH21" s="112">
        <f t="shared" si="7"/>
        <v>0</v>
      </c>
      <c r="AI21" s="112">
        <f t="shared" si="8"/>
        <v>0</v>
      </c>
      <c r="AJ21" s="112">
        <f t="shared" si="9"/>
        <v>0</v>
      </c>
      <c r="AK21" s="113" t="e">
        <f>'Compilation note et radar'!Q16</f>
        <v>#DIV/0!</v>
      </c>
    </row>
    <row r="22" spans="1:37" x14ac:dyDescent="0.2">
      <c r="A22" s="126"/>
      <c r="B22" s="126"/>
      <c r="C22" s="123"/>
      <c r="D22" s="128"/>
      <c r="E22" s="128"/>
      <c r="F22" s="128"/>
      <c r="G22" s="128"/>
      <c r="H22" s="129"/>
      <c r="I22" s="154">
        <f t="shared" si="0"/>
        <v>122.92950034223135</v>
      </c>
      <c r="J22" s="127"/>
      <c r="K22" s="127"/>
      <c r="L22" s="116">
        <f t="shared" si="10"/>
        <v>0</v>
      </c>
      <c r="M22" s="20" t="e">
        <f t="shared" si="11"/>
        <v>#DIV/0!</v>
      </c>
      <c r="N22" s="127"/>
      <c r="O22" s="127"/>
      <c r="P22" s="116">
        <f t="shared" si="12"/>
        <v>0</v>
      </c>
      <c r="Q22" s="20" t="e">
        <f t="shared" si="13"/>
        <v>#DIV/0!</v>
      </c>
      <c r="R22" s="127"/>
      <c r="S22" s="127"/>
      <c r="T22" s="127"/>
      <c r="U22" s="127"/>
      <c r="V22" s="127"/>
      <c r="W22" s="127"/>
      <c r="X22" s="127"/>
      <c r="Y22" s="141"/>
      <c r="Z22" s="118">
        <f t="shared" si="17"/>
        <v>0</v>
      </c>
      <c r="AA22" s="118">
        <f t="shared" si="18"/>
        <v>0</v>
      </c>
      <c r="AB22" s="118">
        <f t="shared" si="19"/>
        <v>0</v>
      </c>
      <c r="AC22" s="142"/>
      <c r="AD22" s="117">
        <f t="shared" si="4"/>
        <v>0</v>
      </c>
      <c r="AE22" s="117">
        <f t="shared" si="5"/>
        <v>0</v>
      </c>
      <c r="AF22" s="117">
        <f t="shared" si="6"/>
        <v>0</v>
      </c>
      <c r="AG22" s="142"/>
      <c r="AH22" s="112">
        <f t="shared" si="7"/>
        <v>0</v>
      </c>
      <c r="AI22" s="112">
        <f t="shared" si="8"/>
        <v>0</v>
      </c>
      <c r="AJ22" s="112">
        <f t="shared" si="9"/>
        <v>0</v>
      </c>
      <c r="AK22" s="113" t="e">
        <f>'Compilation note et radar'!Q17</f>
        <v>#DIV/0!</v>
      </c>
    </row>
    <row r="23" spans="1:37" x14ac:dyDescent="0.2">
      <c r="A23" s="126"/>
      <c r="B23" s="126"/>
      <c r="C23" s="123"/>
      <c r="D23" s="127"/>
      <c r="E23" s="128"/>
      <c r="F23" s="128"/>
      <c r="G23" s="128"/>
      <c r="H23" s="130"/>
      <c r="I23" s="154">
        <f t="shared" si="0"/>
        <v>122.92950034223135</v>
      </c>
      <c r="J23" s="127"/>
      <c r="K23" s="127"/>
      <c r="L23" s="116">
        <f t="shared" si="10"/>
        <v>0</v>
      </c>
      <c r="M23" s="20" t="e">
        <f t="shared" si="11"/>
        <v>#DIV/0!</v>
      </c>
      <c r="N23" s="127"/>
      <c r="O23" s="127"/>
      <c r="P23" s="116">
        <f t="shared" si="12"/>
        <v>0</v>
      </c>
      <c r="Q23" s="20" t="e">
        <f t="shared" si="13"/>
        <v>#DIV/0!</v>
      </c>
      <c r="R23" s="127"/>
      <c r="S23" s="127"/>
      <c r="T23" s="127"/>
      <c r="U23" s="127"/>
      <c r="V23" s="127"/>
      <c r="W23" s="127"/>
      <c r="X23" s="127"/>
      <c r="Y23" s="141"/>
      <c r="Z23" s="118">
        <f t="shared" si="17"/>
        <v>0</v>
      </c>
      <c r="AA23" s="118">
        <f t="shared" si="18"/>
        <v>0</v>
      </c>
      <c r="AB23" s="118">
        <f t="shared" si="19"/>
        <v>0</v>
      </c>
      <c r="AC23" s="142"/>
      <c r="AD23" s="117">
        <f t="shared" si="4"/>
        <v>0</v>
      </c>
      <c r="AE23" s="117">
        <f t="shared" si="5"/>
        <v>0</v>
      </c>
      <c r="AF23" s="117">
        <f t="shared" si="6"/>
        <v>0</v>
      </c>
      <c r="AG23" s="142"/>
      <c r="AH23" s="112">
        <f t="shared" si="7"/>
        <v>0</v>
      </c>
      <c r="AI23" s="112">
        <f t="shared" si="8"/>
        <v>0</v>
      </c>
      <c r="AJ23" s="112">
        <f t="shared" si="9"/>
        <v>0</v>
      </c>
      <c r="AK23" s="113" t="e">
        <f>'Compilation note et radar'!Q18</f>
        <v>#DIV/0!</v>
      </c>
    </row>
    <row r="24" spans="1:37" x14ac:dyDescent="0.2">
      <c r="A24" s="126"/>
      <c r="B24" s="126"/>
      <c r="C24" s="123"/>
      <c r="D24" s="128"/>
      <c r="E24" s="128"/>
      <c r="F24" s="128"/>
      <c r="G24" s="128"/>
      <c r="H24" s="129"/>
      <c r="I24" s="155">
        <f t="shared" si="0"/>
        <v>122.92950034223135</v>
      </c>
      <c r="J24" s="127"/>
      <c r="K24" s="127"/>
      <c r="L24" s="114">
        <f t="shared" si="10"/>
        <v>0</v>
      </c>
      <c r="M24" s="107" t="e">
        <f t="shared" si="11"/>
        <v>#DIV/0!</v>
      </c>
      <c r="N24" s="127"/>
      <c r="O24" s="127"/>
      <c r="P24" s="114">
        <f t="shared" si="12"/>
        <v>0</v>
      </c>
      <c r="Q24" s="107" t="e">
        <f t="shared" si="13"/>
        <v>#DIV/0!</v>
      </c>
      <c r="R24" s="127"/>
      <c r="S24" s="127"/>
      <c r="T24" s="127"/>
      <c r="U24" s="127"/>
      <c r="V24" s="127"/>
      <c r="W24" s="127"/>
      <c r="X24" s="127"/>
      <c r="Y24" s="141"/>
      <c r="Z24" s="118">
        <f t="shared" si="17"/>
        <v>0</v>
      </c>
      <c r="AA24" s="118">
        <f t="shared" si="18"/>
        <v>0</v>
      </c>
      <c r="AB24" s="118">
        <f t="shared" si="19"/>
        <v>0</v>
      </c>
      <c r="AC24" s="142"/>
      <c r="AD24" s="117">
        <f t="shared" si="4"/>
        <v>0</v>
      </c>
      <c r="AE24" s="117">
        <f t="shared" si="5"/>
        <v>0</v>
      </c>
      <c r="AF24" s="117">
        <f t="shared" si="6"/>
        <v>0</v>
      </c>
      <c r="AG24" s="142"/>
      <c r="AH24" s="115">
        <f t="shared" si="7"/>
        <v>0</v>
      </c>
      <c r="AI24" s="115">
        <f t="shared" si="8"/>
        <v>0</v>
      </c>
      <c r="AJ24" s="115">
        <f t="shared" si="9"/>
        <v>0</v>
      </c>
      <c r="AK24" s="113" t="e">
        <f>'Compilation note et radar'!Q19</f>
        <v>#DIV/0!</v>
      </c>
    </row>
    <row r="25" spans="1:37" x14ac:dyDescent="0.2">
      <c r="A25" s="126"/>
      <c r="B25" s="126"/>
      <c r="C25" s="123"/>
      <c r="D25" s="128"/>
      <c r="E25" s="128"/>
      <c r="F25" s="128"/>
      <c r="G25" s="128"/>
      <c r="H25" s="130"/>
      <c r="I25" s="154">
        <f t="shared" si="0"/>
        <v>122.92950034223135</v>
      </c>
      <c r="J25" s="127"/>
      <c r="K25" s="127"/>
      <c r="L25" s="116">
        <f t="shared" si="10"/>
        <v>0</v>
      </c>
      <c r="M25" s="20" t="e">
        <f t="shared" si="11"/>
        <v>#DIV/0!</v>
      </c>
      <c r="N25" s="127"/>
      <c r="O25" s="127"/>
      <c r="P25" s="116">
        <f t="shared" si="12"/>
        <v>0</v>
      </c>
      <c r="Q25" s="20" t="e">
        <f t="shared" si="13"/>
        <v>#DIV/0!</v>
      </c>
      <c r="R25" s="127"/>
      <c r="S25" s="127"/>
      <c r="T25" s="127"/>
      <c r="U25" s="127"/>
      <c r="V25" s="127"/>
      <c r="W25" s="127"/>
      <c r="X25" s="127"/>
      <c r="Y25" s="127"/>
      <c r="Z25" s="118">
        <f t="shared" si="17"/>
        <v>0</v>
      </c>
      <c r="AA25" s="118">
        <f t="shared" si="18"/>
        <v>0</v>
      </c>
      <c r="AB25" s="118">
        <f t="shared" si="19"/>
        <v>0</v>
      </c>
      <c r="AC25" s="142"/>
      <c r="AD25" s="117">
        <f t="shared" si="4"/>
        <v>0</v>
      </c>
      <c r="AE25" s="117">
        <f t="shared" si="5"/>
        <v>0</v>
      </c>
      <c r="AF25" s="117">
        <f t="shared" si="6"/>
        <v>0</v>
      </c>
      <c r="AG25" s="142"/>
      <c r="AH25" s="112">
        <f t="shared" si="7"/>
        <v>0</v>
      </c>
      <c r="AI25" s="112">
        <f t="shared" si="8"/>
        <v>0</v>
      </c>
      <c r="AJ25" s="112">
        <f t="shared" si="9"/>
        <v>0</v>
      </c>
      <c r="AK25" s="113" t="e">
        <f>'Compilation note et radar'!Q20</f>
        <v>#DIV/0!</v>
      </c>
    </row>
    <row r="26" spans="1:37" x14ac:dyDescent="0.2">
      <c r="A26" s="126"/>
      <c r="B26" s="126"/>
      <c r="C26" s="123"/>
      <c r="D26" s="128"/>
      <c r="E26" s="128"/>
      <c r="F26" s="128"/>
      <c r="G26" s="128"/>
      <c r="H26" s="129"/>
      <c r="I26" s="154">
        <f t="shared" si="0"/>
        <v>122.92950034223135</v>
      </c>
      <c r="J26" s="127"/>
      <c r="K26" s="127"/>
      <c r="L26" s="116">
        <f t="shared" si="10"/>
        <v>0</v>
      </c>
      <c r="M26" s="20" t="e">
        <f t="shared" si="11"/>
        <v>#DIV/0!</v>
      </c>
      <c r="N26" s="127"/>
      <c r="O26" s="127"/>
      <c r="P26" s="116">
        <f t="shared" si="12"/>
        <v>0</v>
      </c>
      <c r="Q26" s="20" t="e">
        <f t="shared" si="13"/>
        <v>#DIV/0!</v>
      </c>
      <c r="R26" s="127"/>
      <c r="S26" s="127"/>
      <c r="T26" s="127"/>
      <c r="U26" s="127"/>
      <c r="V26" s="127"/>
      <c r="W26" s="127"/>
      <c r="X26" s="127"/>
      <c r="Y26" s="127"/>
      <c r="Z26" s="118">
        <f t="shared" si="17"/>
        <v>0</v>
      </c>
      <c r="AA26" s="118">
        <f t="shared" si="18"/>
        <v>0</v>
      </c>
      <c r="AB26" s="118">
        <f t="shared" si="19"/>
        <v>0</v>
      </c>
      <c r="AC26" s="142"/>
      <c r="AD26" s="117">
        <f t="shared" si="4"/>
        <v>0</v>
      </c>
      <c r="AE26" s="117">
        <f t="shared" si="5"/>
        <v>0</v>
      </c>
      <c r="AF26" s="117">
        <f t="shared" si="6"/>
        <v>0</v>
      </c>
      <c r="AG26" s="142"/>
      <c r="AH26" s="112">
        <f t="shared" si="7"/>
        <v>0</v>
      </c>
      <c r="AI26" s="112">
        <f t="shared" si="8"/>
        <v>0</v>
      </c>
      <c r="AJ26" s="112">
        <f t="shared" si="9"/>
        <v>0</v>
      </c>
      <c r="AK26" s="113" t="e">
        <f>'Compilation note et radar'!Q21</f>
        <v>#DIV/0!</v>
      </c>
    </row>
    <row r="27" spans="1:37" x14ac:dyDescent="0.2">
      <c r="A27" s="126"/>
      <c r="B27" s="126"/>
      <c r="C27" s="123"/>
      <c r="D27" s="128"/>
      <c r="E27" s="128"/>
      <c r="F27" s="128"/>
      <c r="G27" s="128"/>
      <c r="H27" s="129"/>
      <c r="I27" s="155">
        <f t="shared" si="0"/>
        <v>122.92950034223135</v>
      </c>
      <c r="J27" s="127"/>
      <c r="K27" s="127"/>
      <c r="L27" s="114">
        <f t="shared" si="10"/>
        <v>0</v>
      </c>
      <c r="M27" s="107" t="e">
        <f t="shared" si="11"/>
        <v>#DIV/0!</v>
      </c>
      <c r="N27" s="127"/>
      <c r="O27" s="127"/>
      <c r="P27" s="114">
        <f t="shared" si="12"/>
        <v>0</v>
      </c>
      <c r="Q27" s="107" t="e">
        <f t="shared" si="13"/>
        <v>#DIV/0!</v>
      </c>
      <c r="R27" s="127"/>
      <c r="S27" s="127"/>
      <c r="T27" s="127"/>
      <c r="U27" s="127"/>
      <c r="V27" s="127"/>
      <c r="W27" s="127"/>
      <c r="X27" s="127"/>
      <c r="Y27" s="141"/>
      <c r="Z27" s="118">
        <f t="shared" si="17"/>
        <v>0</v>
      </c>
      <c r="AA27" s="118">
        <f t="shared" si="18"/>
        <v>0</v>
      </c>
      <c r="AB27" s="118">
        <f t="shared" si="19"/>
        <v>0</v>
      </c>
      <c r="AC27" s="142"/>
      <c r="AD27" s="117">
        <f t="shared" si="4"/>
        <v>0</v>
      </c>
      <c r="AE27" s="117">
        <f t="shared" si="5"/>
        <v>0</v>
      </c>
      <c r="AF27" s="117">
        <f t="shared" si="6"/>
        <v>0</v>
      </c>
      <c r="AG27" s="142"/>
      <c r="AH27" s="115">
        <f t="shared" si="7"/>
        <v>0</v>
      </c>
      <c r="AI27" s="115">
        <f t="shared" si="8"/>
        <v>0</v>
      </c>
      <c r="AJ27" s="115">
        <f t="shared" si="9"/>
        <v>0</v>
      </c>
      <c r="AK27" s="113" t="e">
        <f>'Compilation note et radar'!Q22</f>
        <v>#DIV/0!</v>
      </c>
    </row>
    <row r="28" spans="1:37" x14ac:dyDescent="0.2">
      <c r="A28" s="126"/>
      <c r="B28" s="126"/>
      <c r="C28" s="123"/>
      <c r="D28" s="128"/>
      <c r="E28" s="128"/>
      <c r="F28" s="128"/>
      <c r="G28" s="128"/>
      <c r="H28" s="129"/>
      <c r="I28" s="154">
        <f t="shared" si="0"/>
        <v>122.92950034223135</v>
      </c>
      <c r="J28" s="127"/>
      <c r="K28" s="127"/>
      <c r="L28" s="116">
        <f t="shared" si="10"/>
        <v>0</v>
      </c>
      <c r="M28" s="20" t="e">
        <f t="shared" si="11"/>
        <v>#DIV/0!</v>
      </c>
      <c r="N28" s="127"/>
      <c r="O28" s="127"/>
      <c r="P28" s="116">
        <f t="shared" si="12"/>
        <v>0</v>
      </c>
      <c r="Q28" s="20" t="e">
        <f t="shared" si="13"/>
        <v>#DIV/0!</v>
      </c>
      <c r="R28" s="127"/>
      <c r="S28" s="127"/>
      <c r="T28" s="127"/>
      <c r="U28" s="127"/>
      <c r="V28" s="127"/>
      <c r="W28" s="127"/>
      <c r="X28" s="127"/>
      <c r="Y28" s="127"/>
      <c r="Z28" s="118">
        <f t="shared" si="17"/>
        <v>0</v>
      </c>
      <c r="AA28" s="118">
        <f t="shared" si="18"/>
        <v>0</v>
      </c>
      <c r="AB28" s="118">
        <f t="shared" si="19"/>
        <v>0</v>
      </c>
      <c r="AC28" s="142"/>
      <c r="AD28" s="117">
        <f t="shared" si="4"/>
        <v>0</v>
      </c>
      <c r="AE28" s="117">
        <f t="shared" si="5"/>
        <v>0</v>
      </c>
      <c r="AF28" s="117">
        <f t="shared" si="6"/>
        <v>0</v>
      </c>
      <c r="AG28" s="142"/>
      <c r="AH28" s="112">
        <f t="shared" si="7"/>
        <v>0</v>
      </c>
      <c r="AI28" s="112">
        <f t="shared" si="8"/>
        <v>0</v>
      </c>
      <c r="AJ28" s="112">
        <f t="shared" si="9"/>
        <v>0</v>
      </c>
      <c r="AK28" s="113" t="e">
        <f>'Compilation note et radar'!Q23</f>
        <v>#DIV/0!</v>
      </c>
    </row>
    <row r="29" spans="1:37" x14ac:dyDescent="0.2">
      <c r="A29" s="126"/>
      <c r="B29" s="126"/>
      <c r="C29" s="123"/>
      <c r="D29" s="128"/>
      <c r="E29" s="128"/>
      <c r="F29" s="128"/>
      <c r="G29" s="128"/>
      <c r="H29" s="129"/>
      <c r="I29" s="154">
        <f t="shared" si="0"/>
        <v>122.92950034223135</v>
      </c>
      <c r="J29" s="127"/>
      <c r="K29" s="127"/>
      <c r="L29" s="116">
        <f t="shared" si="10"/>
        <v>0</v>
      </c>
      <c r="M29" s="20" t="e">
        <f t="shared" si="11"/>
        <v>#DIV/0!</v>
      </c>
      <c r="N29" s="127"/>
      <c r="O29" s="127"/>
      <c r="P29" s="116">
        <f t="shared" si="12"/>
        <v>0</v>
      </c>
      <c r="Q29" s="20" t="e">
        <f t="shared" si="13"/>
        <v>#DIV/0!</v>
      </c>
      <c r="R29" s="127"/>
      <c r="S29" s="127"/>
      <c r="T29" s="127"/>
      <c r="U29" s="127"/>
      <c r="V29" s="127"/>
      <c r="W29" s="127"/>
      <c r="X29" s="127"/>
      <c r="Y29" s="141"/>
      <c r="Z29" s="118">
        <f t="shared" si="17"/>
        <v>0</v>
      </c>
      <c r="AA29" s="118">
        <f t="shared" si="18"/>
        <v>0</v>
      </c>
      <c r="AB29" s="118">
        <f t="shared" si="19"/>
        <v>0</v>
      </c>
      <c r="AC29" s="142"/>
      <c r="AD29" s="117">
        <f t="shared" si="4"/>
        <v>0</v>
      </c>
      <c r="AE29" s="117">
        <f t="shared" si="5"/>
        <v>0</v>
      </c>
      <c r="AF29" s="117">
        <f t="shared" si="6"/>
        <v>0</v>
      </c>
      <c r="AG29" s="142"/>
      <c r="AH29" s="112">
        <f t="shared" si="7"/>
        <v>0</v>
      </c>
      <c r="AI29" s="112">
        <f t="shared" si="8"/>
        <v>0</v>
      </c>
      <c r="AJ29" s="112">
        <f t="shared" si="9"/>
        <v>0</v>
      </c>
      <c r="AK29" s="113" t="e">
        <f>'Compilation note et radar'!Q24</f>
        <v>#DIV/0!</v>
      </c>
    </row>
    <row r="30" spans="1:37" x14ac:dyDescent="0.2">
      <c r="A30" s="126"/>
      <c r="B30" s="126"/>
      <c r="C30" s="123"/>
      <c r="D30" s="128"/>
      <c r="E30" s="128"/>
      <c r="F30" s="128"/>
      <c r="G30" s="128"/>
      <c r="H30" s="129"/>
      <c r="I30" s="154">
        <f t="shared" si="0"/>
        <v>122.92950034223135</v>
      </c>
      <c r="J30" s="127"/>
      <c r="K30" s="127"/>
      <c r="L30" s="116">
        <f t="shared" si="10"/>
        <v>0</v>
      </c>
      <c r="M30" s="20" t="e">
        <f t="shared" si="11"/>
        <v>#DIV/0!</v>
      </c>
      <c r="N30" s="127"/>
      <c r="O30" s="127"/>
      <c r="P30" s="116">
        <f t="shared" si="12"/>
        <v>0</v>
      </c>
      <c r="Q30" s="20" t="e">
        <f t="shared" si="13"/>
        <v>#DIV/0!</v>
      </c>
      <c r="R30" s="127"/>
      <c r="S30" s="127"/>
      <c r="T30" s="127"/>
      <c r="U30" s="127"/>
      <c r="V30" s="127"/>
      <c r="W30" s="127"/>
      <c r="X30" s="127"/>
      <c r="Y30" s="141"/>
      <c r="Z30" s="118">
        <f t="shared" si="17"/>
        <v>0</v>
      </c>
      <c r="AA30" s="118">
        <f t="shared" si="18"/>
        <v>0</v>
      </c>
      <c r="AB30" s="118">
        <f t="shared" si="19"/>
        <v>0</v>
      </c>
      <c r="AC30" s="142"/>
      <c r="AD30" s="117">
        <f t="shared" si="4"/>
        <v>0</v>
      </c>
      <c r="AE30" s="117">
        <f t="shared" si="5"/>
        <v>0</v>
      </c>
      <c r="AF30" s="117">
        <f t="shared" si="6"/>
        <v>0</v>
      </c>
      <c r="AG30" s="142"/>
      <c r="AH30" s="112">
        <f t="shared" si="7"/>
        <v>0</v>
      </c>
      <c r="AI30" s="112">
        <f t="shared" si="8"/>
        <v>0</v>
      </c>
      <c r="AJ30" s="112">
        <f t="shared" si="9"/>
        <v>0</v>
      </c>
      <c r="AK30" s="113" t="e">
        <f>'Compilation note et radar'!Q25</f>
        <v>#DIV/0!</v>
      </c>
    </row>
    <row r="31" spans="1:37" x14ac:dyDescent="0.2">
      <c r="A31" s="126"/>
      <c r="B31" s="126"/>
      <c r="C31" s="123"/>
      <c r="D31" s="128"/>
      <c r="E31" s="128"/>
      <c r="F31" s="128"/>
      <c r="G31" s="128"/>
      <c r="H31" s="129"/>
      <c r="I31" s="154">
        <f t="shared" si="0"/>
        <v>122.92950034223135</v>
      </c>
      <c r="J31" s="127"/>
      <c r="K31" s="127"/>
      <c r="L31" s="116">
        <f t="shared" si="10"/>
        <v>0</v>
      </c>
      <c r="M31" s="20" t="e">
        <f t="shared" si="11"/>
        <v>#DIV/0!</v>
      </c>
      <c r="N31" s="127"/>
      <c r="O31" s="127"/>
      <c r="P31" s="116">
        <f t="shared" si="12"/>
        <v>0</v>
      </c>
      <c r="Q31" s="20" t="e">
        <f t="shared" si="13"/>
        <v>#DIV/0!</v>
      </c>
      <c r="R31" s="127"/>
      <c r="S31" s="127"/>
      <c r="T31" s="127"/>
      <c r="U31" s="127"/>
      <c r="V31" s="127"/>
      <c r="W31" s="127"/>
      <c r="X31" s="127"/>
      <c r="Y31" s="141"/>
      <c r="Z31" s="118">
        <f t="shared" si="17"/>
        <v>0</v>
      </c>
      <c r="AA31" s="118">
        <f t="shared" si="18"/>
        <v>0</v>
      </c>
      <c r="AB31" s="118">
        <f t="shared" si="19"/>
        <v>0</v>
      </c>
      <c r="AC31" s="142"/>
      <c r="AD31" s="117">
        <f t="shared" si="4"/>
        <v>0</v>
      </c>
      <c r="AE31" s="117">
        <f t="shared" si="5"/>
        <v>0</v>
      </c>
      <c r="AF31" s="117">
        <f t="shared" si="6"/>
        <v>0</v>
      </c>
      <c r="AG31" s="142"/>
      <c r="AH31" s="112">
        <f t="shared" si="7"/>
        <v>0</v>
      </c>
      <c r="AI31" s="112">
        <f t="shared" si="8"/>
        <v>0</v>
      </c>
      <c r="AJ31" s="112">
        <f t="shared" si="9"/>
        <v>0</v>
      </c>
      <c r="AK31" s="113" t="e">
        <f>'Compilation note et radar'!Q26</f>
        <v>#DIV/0!</v>
      </c>
    </row>
    <row r="32" spans="1:37" x14ac:dyDescent="0.2">
      <c r="A32" s="126"/>
      <c r="B32" s="126"/>
      <c r="C32" s="123"/>
      <c r="D32" s="128"/>
      <c r="E32" s="128"/>
      <c r="F32" s="128"/>
      <c r="G32" s="128"/>
      <c r="H32" s="129"/>
      <c r="I32" s="154">
        <f t="shared" si="0"/>
        <v>122.92950034223135</v>
      </c>
      <c r="J32" s="127"/>
      <c r="K32" s="127"/>
      <c r="L32" s="116">
        <f t="shared" si="10"/>
        <v>0</v>
      </c>
      <c r="M32" s="20" t="e">
        <f t="shared" si="11"/>
        <v>#DIV/0!</v>
      </c>
      <c r="N32" s="127"/>
      <c r="O32" s="127"/>
      <c r="P32" s="116">
        <f t="shared" si="12"/>
        <v>0</v>
      </c>
      <c r="Q32" s="20" t="e">
        <f t="shared" si="13"/>
        <v>#DIV/0!</v>
      </c>
      <c r="R32" s="127"/>
      <c r="S32" s="127"/>
      <c r="T32" s="127"/>
      <c r="U32" s="127"/>
      <c r="V32" s="127"/>
      <c r="W32" s="127"/>
      <c r="X32" s="127"/>
      <c r="Y32" s="141"/>
      <c r="Z32" s="118">
        <f t="shared" si="17"/>
        <v>0</v>
      </c>
      <c r="AA32" s="118">
        <f t="shared" si="18"/>
        <v>0</v>
      </c>
      <c r="AB32" s="118">
        <f t="shared" si="19"/>
        <v>0</v>
      </c>
      <c r="AC32" s="142"/>
      <c r="AD32" s="117">
        <f t="shared" si="4"/>
        <v>0</v>
      </c>
      <c r="AE32" s="117">
        <f t="shared" si="5"/>
        <v>0</v>
      </c>
      <c r="AF32" s="117">
        <f t="shared" si="6"/>
        <v>0</v>
      </c>
      <c r="AG32" s="142"/>
      <c r="AH32" s="112">
        <f t="shared" si="7"/>
        <v>0</v>
      </c>
      <c r="AI32" s="112">
        <f t="shared" si="8"/>
        <v>0</v>
      </c>
      <c r="AJ32" s="112">
        <f t="shared" si="9"/>
        <v>0</v>
      </c>
      <c r="AK32" s="113" t="e">
        <f>'Compilation note et radar'!Q27</f>
        <v>#DIV/0!</v>
      </c>
    </row>
    <row r="33" spans="1:37" x14ac:dyDescent="0.2">
      <c r="A33" s="126"/>
      <c r="B33" s="126"/>
      <c r="C33" s="123"/>
      <c r="D33" s="128"/>
      <c r="E33" s="128"/>
      <c r="F33" s="128"/>
      <c r="G33" s="127"/>
      <c r="H33" s="129"/>
      <c r="I33" s="154">
        <f t="shared" si="0"/>
        <v>122.92950034223135</v>
      </c>
      <c r="J33" s="127"/>
      <c r="K33" s="127"/>
      <c r="L33" s="116">
        <f t="shared" si="10"/>
        <v>0</v>
      </c>
      <c r="M33" s="20" t="e">
        <f t="shared" si="11"/>
        <v>#DIV/0!</v>
      </c>
      <c r="N33" s="127"/>
      <c r="O33" s="127"/>
      <c r="P33" s="116">
        <f t="shared" si="12"/>
        <v>0</v>
      </c>
      <c r="Q33" s="20" t="e">
        <f t="shared" si="13"/>
        <v>#DIV/0!</v>
      </c>
      <c r="R33" s="127"/>
      <c r="S33" s="127"/>
      <c r="T33" s="127"/>
      <c r="U33" s="127"/>
      <c r="V33" s="127"/>
      <c r="W33" s="127"/>
      <c r="X33" s="127"/>
      <c r="Y33" s="141"/>
      <c r="Z33" s="118">
        <f t="shared" si="17"/>
        <v>0</v>
      </c>
      <c r="AA33" s="118">
        <f t="shared" si="18"/>
        <v>0</v>
      </c>
      <c r="AB33" s="118">
        <f t="shared" si="19"/>
        <v>0</v>
      </c>
      <c r="AC33" s="142"/>
      <c r="AD33" s="117">
        <f t="shared" si="4"/>
        <v>0</v>
      </c>
      <c r="AE33" s="117">
        <f t="shared" si="5"/>
        <v>0</v>
      </c>
      <c r="AF33" s="117">
        <f t="shared" si="6"/>
        <v>0</v>
      </c>
      <c r="AG33" s="142"/>
      <c r="AH33" s="112">
        <f t="shared" si="7"/>
        <v>0</v>
      </c>
      <c r="AI33" s="112">
        <f t="shared" si="8"/>
        <v>0</v>
      </c>
      <c r="AJ33" s="112">
        <f t="shared" si="9"/>
        <v>0</v>
      </c>
      <c r="AK33" s="113" t="e">
        <f>'Compilation note et radar'!Q28</f>
        <v>#DIV/0!</v>
      </c>
    </row>
    <row r="34" spans="1:37" x14ac:dyDescent="0.2">
      <c r="A34" s="126"/>
      <c r="B34" s="126"/>
      <c r="C34" s="123"/>
      <c r="D34" s="128"/>
      <c r="E34" s="128"/>
      <c r="F34" s="128"/>
      <c r="G34" s="128"/>
      <c r="H34" s="129"/>
      <c r="I34" s="154">
        <f t="shared" si="0"/>
        <v>122.92950034223135</v>
      </c>
      <c r="J34" s="127"/>
      <c r="K34" s="127"/>
      <c r="L34" s="116">
        <f t="shared" si="10"/>
        <v>0</v>
      </c>
      <c r="M34" s="20" t="e">
        <f t="shared" si="11"/>
        <v>#DIV/0!</v>
      </c>
      <c r="N34" s="127"/>
      <c r="O34" s="127"/>
      <c r="P34" s="116">
        <f t="shared" si="12"/>
        <v>0</v>
      </c>
      <c r="Q34" s="20" t="e">
        <f t="shared" si="13"/>
        <v>#DIV/0!</v>
      </c>
      <c r="R34" s="127"/>
      <c r="S34" s="127"/>
      <c r="T34" s="127"/>
      <c r="U34" s="127"/>
      <c r="V34" s="127"/>
      <c r="W34" s="127"/>
      <c r="X34" s="127"/>
      <c r="Y34" s="141"/>
      <c r="Z34" s="118">
        <f t="shared" si="17"/>
        <v>0</v>
      </c>
      <c r="AA34" s="118">
        <f t="shared" si="18"/>
        <v>0</v>
      </c>
      <c r="AB34" s="118">
        <f t="shared" si="19"/>
        <v>0</v>
      </c>
      <c r="AC34" s="142"/>
      <c r="AD34" s="117">
        <f t="shared" si="4"/>
        <v>0</v>
      </c>
      <c r="AE34" s="117">
        <f t="shared" si="5"/>
        <v>0</v>
      </c>
      <c r="AF34" s="117">
        <f t="shared" si="6"/>
        <v>0</v>
      </c>
      <c r="AG34" s="142"/>
      <c r="AH34" s="112">
        <f t="shared" si="7"/>
        <v>0</v>
      </c>
      <c r="AI34" s="112">
        <f t="shared" si="8"/>
        <v>0</v>
      </c>
      <c r="AJ34" s="112">
        <f t="shared" si="9"/>
        <v>0</v>
      </c>
      <c r="AK34" s="113" t="e">
        <f>'Compilation note et radar'!Q29</f>
        <v>#DIV/0!</v>
      </c>
    </row>
    <row r="35" spans="1:37" x14ac:dyDescent="0.2">
      <c r="A35" s="126"/>
      <c r="B35" s="126"/>
      <c r="C35" s="123"/>
      <c r="D35" s="128"/>
      <c r="E35" s="128"/>
      <c r="F35" s="128"/>
      <c r="G35" s="128"/>
      <c r="H35" s="129"/>
      <c r="I35" s="155">
        <f t="shared" si="0"/>
        <v>122.92950034223135</v>
      </c>
      <c r="J35" s="127"/>
      <c r="K35" s="127"/>
      <c r="L35" s="114">
        <f t="shared" si="10"/>
        <v>0</v>
      </c>
      <c r="M35" s="107" t="e">
        <f t="shared" si="11"/>
        <v>#DIV/0!</v>
      </c>
      <c r="N35" s="127"/>
      <c r="O35" s="127"/>
      <c r="P35" s="114">
        <f t="shared" si="12"/>
        <v>0</v>
      </c>
      <c r="Q35" s="107" t="e">
        <f t="shared" si="13"/>
        <v>#DIV/0!</v>
      </c>
      <c r="R35" s="127"/>
      <c r="S35" s="127"/>
      <c r="T35" s="127"/>
      <c r="U35" s="127"/>
      <c r="V35" s="127"/>
      <c r="W35" s="127"/>
      <c r="X35" s="127"/>
      <c r="Y35" s="141"/>
      <c r="Z35" s="118">
        <f t="shared" si="17"/>
        <v>0</v>
      </c>
      <c r="AA35" s="118">
        <f t="shared" si="18"/>
        <v>0</v>
      </c>
      <c r="AB35" s="118">
        <f t="shared" si="19"/>
        <v>0</v>
      </c>
      <c r="AC35" s="142"/>
      <c r="AD35" s="117">
        <f t="shared" si="4"/>
        <v>0</v>
      </c>
      <c r="AE35" s="117">
        <f t="shared" si="5"/>
        <v>0</v>
      </c>
      <c r="AF35" s="117">
        <f t="shared" si="6"/>
        <v>0</v>
      </c>
      <c r="AG35" s="142"/>
      <c r="AH35" s="115">
        <f t="shared" si="7"/>
        <v>0</v>
      </c>
      <c r="AI35" s="115">
        <f t="shared" si="8"/>
        <v>0</v>
      </c>
      <c r="AJ35" s="115">
        <f t="shared" si="9"/>
        <v>0</v>
      </c>
      <c r="AK35" s="113" t="e">
        <f>'Compilation note et radar'!Q30</f>
        <v>#DIV/0!</v>
      </c>
    </row>
    <row r="36" spans="1:37" x14ac:dyDescent="0.2">
      <c r="A36" s="126"/>
      <c r="B36" s="126"/>
      <c r="C36" s="123"/>
      <c r="D36" s="128"/>
      <c r="E36" s="128"/>
      <c r="F36" s="128"/>
      <c r="G36" s="128"/>
      <c r="H36" s="129"/>
      <c r="I36" s="154">
        <f t="shared" si="0"/>
        <v>122.92950034223135</v>
      </c>
      <c r="J36" s="127"/>
      <c r="K36" s="127"/>
      <c r="L36" s="116">
        <f t="shared" si="10"/>
        <v>0</v>
      </c>
      <c r="M36" s="20" t="e">
        <f t="shared" si="11"/>
        <v>#DIV/0!</v>
      </c>
      <c r="N36" s="127"/>
      <c r="O36" s="127"/>
      <c r="P36" s="116">
        <f t="shared" si="12"/>
        <v>0</v>
      </c>
      <c r="Q36" s="20" t="e">
        <f t="shared" si="13"/>
        <v>#DIV/0!</v>
      </c>
      <c r="R36" s="127"/>
      <c r="S36" s="127"/>
      <c r="T36" s="143"/>
      <c r="U36" s="127"/>
      <c r="V36" s="127"/>
      <c r="W36" s="143"/>
      <c r="X36" s="127"/>
      <c r="Y36" s="141"/>
      <c r="Z36" s="118">
        <f t="shared" si="17"/>
        <v>0</v>
      </c>
      <c r="AA36" s="118">
        <f t="shared" si="18"/>
        <v>0</v>
      </c>
      <c r="AB36" s="118">
        <f t="shared" si="19"/>
        <v>0</v>
      </c>
      <c r="AC36" s="144"/>
      <c r="AD36" s="117">
        <f t="shared" si="4"/>
        <v>0</v>
      </c>
      <c r="AE36" s="117">
        <f t="shared" si="5"/>
        <v>0</v>
      </c>
      <c r="AF36" s="117">
        <f t="shared" si="6"/>
        <v>0</v>
      </c>
      <c r="AG36" s="142"/>
      <c r="AH36" s="112">
        <f t="shared" si="7"/>
        <v>0</v>
      </c>
      <c r="AI36" s="112">
        <f t="shared" si="8"/>
        <v>0</v>
      </c>
      <c r="AJ36" s="112">
        <f t="shared" si="9"/>
        <v>0</v>
      </c>
      <c r="AK36" s="113" t="e">
        <f>'Compilation note et radar'!Q31</f>
        <v>#DIV/0!</v>
      </c>
    </row>
    <row r="37" spans="1:37" x14ac:dyDescent="0.2">
      <c r="A37" s="133"/>
      <c r="B37" s="133"/>
      <c r="C37" s="146"/>
      <c r="D37" s="133"/>
      <c r="E37" s="133"/>
      <c r="F37" s="133"/>
      <c r="G37" s="133"/>
      <c r="H37" s="147"/>
      <c r="I37" s="154">
        <f t="shared" si="0"/>
        <v>122.92950034223135</v>
      </c>
      <c r="J37" s="148"/>
      <c r="K37" s="148"/>
      <c r="L37" s="116">
        <f t="shared" si="10"/>
        <v>0</v>
      </c>
      <c r="M37" s="20" t="e">
        <f t="shared" si="11"/>
        <v>#DIV/0!</v>
      </c>
      <c r="N37" s="148"/>
      <c r="O37" s="148"/>
      <c r="P37" s="116">
        <f t="shared" si="12"/>
        <v>0</v>
      </c>
      <c r="Q37" s="20" t="e">
        <f t="shared" si="13"/>
        <v>#DIV/0!</v>
      </c>
      <c r="R37" s="148"/>
      <c r="S37" s="148"/>
      <c r="T37" s="148"/>
      <c r="U37" s="149"/>
      <c r="V37" s="149"/>
      <c r="W37" s="149"/>
      <c r="X37" s="150"/>
      <c r="Y37" s="151"/>
      <c r="Z37" s="112">
        <f t="shared" si="17"/>
        <v>0</v>
      </c>
      <c r="AA37" s="112">
        <f t="shared" si="18"/>
        <v>0</v>
      </c>
      <c r="AB37" s="112">
        <f t="shared" si="19"/>
        <v>0</v>
      </c>
      <c r="AC37" s="151"/>
      <c r="AD37" s="152">
        <f t="shared" si="4"/>
        <v>0</v>
      </c>
      <c r="AE37" s="152">
        <f t="shared" si="5"/>
        <v>0</v>
      </c>
      <c r="AF37" s="152">
        <f t="shared" si="6"/>
        <v>0</v>
      </c>
      <c r="AG37" s="151"/>
      <c r="AH37" s="112">
        <f t="shared" si="7"/>
        <v>0</v>
      </c>
      <c r="AI37" s="112">
        <f t="shared" si="8"/>
        <v>0</v>
      </c>
      <c r="AJ37" s="112">
        <f t="shared" si="9"/>
        <v>0</v>
      </c>
      <c r="AK37" s="113" t="e">
        <f>'Compilation note et radar'!Q32</f>
        <v>#DIV/0!</v>
      </c>
    </row>
    <row r="38" spans="1:37" x14ac:dyDescent="0.2">
      <c r="A38" s="133"/>
      <c r="B38" s="133"/>
      <c r="C38" s="146"/>
      <c r="D38" s="133"/>
      <c r="E38" s="133"/>
      <c r="F38" s="133"/>
      <c r="G38" s="133"/>
      <c r="H38" s="147"/>
      <c r="I38" s="154">
        <f t="shared" si="0"/>
        <v>122.92950034223135</v>
      </c>
      <c r="J38" s="148"/>
      <c r="K38" s="148"/>
      <c r="L38" s="116">
        <f t="shared" si="10"/>
        <v>0</v>
      </c>
      <c r="M38" s="20" t="e">
        <f t="shared" si="11"/>
        <v>#DIV/0!</v>
      </c>
      <c r="N38" s="148"/>
      <c r="O38" s="148"/>
      <c r="P38" s="116">
        <f t="shared" si="12"/>
        <v>0</v>
      </c>
      <c r="Q38" s="20" t="e">
        <f t="shared" si="13"/>
        <v>#DIV/0!</v>
      </c>
      <c r="R38" s="148"/>
      <c r="S38" s="148"/>
      <c r="T38" s="148"/>
      <c r="U38" s="149"/>
      <c r="V38" s="149"/>
      <c r="W38" s="149"/>
      <c r="X38" s="150"/>
      <c r="Y38" s="151"/>
      <c r="Z38" s="112">
        <f t="shared" si="17"/>
        <v>0</v>
      </c>
      <c r="AA38" s="112">
        <f t="shared" si="18"/>
        <v>0</v>
      </c>
      <c r="AB38" s="112">
        <f t="shared" si="19"/>
        <v>0</v>
      </c>
      <c r="AC38" s="151"/>
      <c r="AD38" s="152">
        <f t="shared" si="4"/>
        <v>0</v>
      </c>
      <c r="AE38" s="152">
        <f t="shared" si="5"/>
        <v>0</v>
      </c>
      <c r="AF38" s="152">
        <f t="shared" si="6"/>
        <v>0</v>
      </c>
      <c r="AG38" s="151"/>
      <c r="AH38" s="112">
        <f t="shared" si="7"/>
        <v>0</v>
      </c>
      <c r="AI38" s="112">
        <f t="shared" si="8"/>
        <v>0</v>
      </c>
      <c r="AJ38" s="112">
        <f t="shared" si="9"/>
        <v>0</v>
      </c>
      <c r="AK38" s="113" t="e">
        <f>'Compilation note et radar'!Q33</f>
        <v>#DIV/0!</v>
      </c>
    </row>
    <row r="39" spans="1:37" x14ac:dyDescent="0.2">
      <c r="A39" s="133"/>
      <c r="B39" s="133"/>
      <c r="C39" s="146"/>
      <c r="D39" s="133"/>
      <c r="E39" s="133"/>
      <c r="F39" s="133"/>
      <c r="G39" s="133"/>
      <c r="H39" s="147"/>
      <c r="I39" s="154">
        <f t="shared" si="0"/>
        <v>122.92950034223135</v>
      </c>
      <c r="J39" s="148"/>
      <c r="K39" s="148"/>
      <c r="L39" s="116">
        <f t="shared" si="10"/>
        <v>0</v>
      </c>
      <c r="M39" s="20" t="e">
        <f t="shared" si="11"/>
        <v>#DIV/0!</v>
      </c>
      <c r="N39" s="148"/>
      <c r="O39" s="148"/>
      <c r="P39" s="116">
        <f t="shared" si="12"/>
        <v>0</v>
      </c>
      <c r="Q39" s="20" t="e">
        <f t="shared" si="13"/>
        <v>#DIV/0!</v>
      </c>
      <c r="R39" s="148"/>
      <c r="S39" s="148"/>
      <c r="T39" s="148"/>
      <c r="U39" s="149"/>
      <c r="V39" s="149"/>
      <c r="W39" s="149"/>
      <c r="X39" s="150"/>
      <c r="Y39" s="151"/>
      <c r="Z39" s="112">
        <f t="shared" si="17"/>
        <v>0</v>
      </c>
      <c r="AA39" s="112">
        <f t="shared" si="18"/>
        <v>0</v>
      </c>
      <c r="AB39" s="112">
        <f t="shared" si="19"/>
        <v>0</v>
      </c>
      <c r="AC39" s="151"/>
      <c r="AD39" s="152">
        <f t="shared" si="4"/>
        <v>0</v>
      </c>
      <c r="AE39" s="152">
        <f t="shared" si="5"/>
        <v>0</v>
      </c>
      <c r="AF39" s="152">
        <f t="shared" si="6"/>
        <v>0</v>
      </c>
      <c r="AG39" s="151"/>
      <c r="AH39" s="112">
        <f t="shared" si="7"/>
        <v>0</v>
      </c>
      <c r="AI39" s="112">
        <f t="shared" si="8"/>
        <v>0</v>
      </c>
      <c r="AJ39" s="112">
        <f t="shared" si="9"/>
        <v>0</v>
      </c>
      <c r="AK39" s="113" t="e">
        <f>'Compilation note et radar'!Q34</f>
        <v>#DIV/0!</v>
      </c>
    </row>
    <row r="40" spans="1:37" x14ac:dyDescent="0.2">
      <c r="A40" s="133"/>
      <c r="B40" s="133"/>
      <c r="C40" s="146"/>
      <c r="D40" s="133"/>
      <c r="E40" s="133"/>
      <c r="F40" s="133"/>
      <c r="G40" s="133"/>
      <c r="H40" s="147"/>
      <c r="I40" s="154">
        <f t="shared" si="0"/>
        <v>122.92950034223135</v>
      </c>
      <c r="J40" s="148"/>
      <c r="K40" s="148"/>
      <c r="L40" s="116">
        <f t="shared" si="10"/>
        <v>0</v>
      </c>
      <c r="M40" s="20" t="e">
        <f t="shared" si="11"/>
        <v>#DIV/0!</v>
      </c>
      <c r="N40" s="148"/>
      <c r="O40" s="148"/>
      <c r="P40" s="116">
        <f t="shared" si="12"/>
        <v>0</v>
      </c>
      <c r="Q40" s="20" t="e">
        <f t="shared" si="13"/>
        <v>#DIV/0!</v>
      </c>
      <c r="R40" s="148"/>
      <c r="S40" s="148"/>
      <c r="T40" s="148"/>
      <c r="U40" s="149"/>
      <c r="V40" s="149"/>
      <c r="W40" s="149"/>
      <c r="X40" s="150"/>
      <c r="Y40" s="151"/>
      <c r="Z40" s="112">
        <f t="shared" si="17"/>
        <v>0</v>
      </c>
      <c r="AA40" s="112">
        <f t="shared" si="18"/>
        <v>0</v>
      </c>
      <c r="AB40" s="112">
        <f t="shared" si="19"/>
        <v>0</v>
      </c>
      <c r="AC40" s="151"/>
      <c r="AD40" s="152">
        <f t="shared" si="4"/>
        <v>0</v>
      </c>
      <c r="AE40" s="152">
        <f t="shared" si="5"/>
        <v>0</v>
      </c>
      <c r="AF40" s="152">
        <f t="shared" si="6"/>
        <v>0</v>
      </c>
      <c r="AG40" s="151"/>
      <c r="AH40" s="112">
        <f t="shared" si="7"/>
        <v>0</v>
      </c>
      <c r="AI40" s="112">
        <f t="shared" si="8"/>
        <v>0</v>
      </c>
      <c r="AJ40" s="112">
        <f t="shared" si="9"/>
        <v>0</v>
      </c>
      <c r="AK40" s="113" t="e">
        <f>'Compilation note et radar'!Q35</f>
        <v>#DIV/0!</v>
      </c>
    </row>
    <row r="41" spans="1:37" x14ac:dyDescent="0.2">
      <c r="J41" s="12"/>
      <c r="K41" s="12"/>
      <c r="N41" s="12"/>
      <c r="O41" s="12"/>
      <c r="R41" s="12"/>
      <c r="S41" s="12"/>
      <c r="T41" s="12"/>
      <c r="U41" s="23"/>
      <c r="V41" s="23"/>
      <c r="W41" s="23"/>
      <c r="X41" s="23"/>
      <c r="Y41" s="23"/>
      <c r="Z41" s="23"/>
      <c r="AA41" s="23"/>
      <c r="AB41" s="23"/>
      <c r="AC41" s="23"/>
      <c r="AG41" s="23"/>
    </row>
    <row r="42" spans="1:37" x14ac:dyDescent="0.2">
      <c r="J42" s="12"/>
      <c r="K42" s="12"/>
      <c r="N42" s="12"/>
      <c r="O42" s="12"/>
      <c r="R42" s="12"/>
      <c r="S42" s="12"/>
      <c r="T42" s="12"/>
      <c r="U42" s="23"/>
      <c r="V42" s="23"/>
      <c r="W42" s="23"/>
      <c r="X42" s="23"/>
      <c r="Y42" s="23"/>
      <c r="Z42" s="23"/>
      <c r="AA42" s="23"/>
      <c r="AB42" s="23"/>
      <c r="AC42" s="23"/>
      <c r="AG42" s="23"/>
    </row>
    <row r="43" spans="1:37" x14ac:dyDescent="0.2">
      <c r="J43" s="12"/>
      <c r="K43" s="12"/>
      <c r="N43" s="12"/>
      <c r="O43" s="12"/>
      <c r="R43" s="12"/>
      <c r="S43" s="12"/>
      <c r="T43" s="12"/>
      <c r="U43" s="23"/>
      <c r="V43" s="23"/>
      <c r="W43" s="23"/>
      <c r="X43" s="23"/>
      <c r="Y43" s="23"/>
      <c r="Z43" s="23"/>
      <c r="AA43" s="23"/>
      <c r="AB43" s="23"/>
      <c r="AC43" s="23"/>
      <c r="AG43" s="23"/>
    </row>
    <row r="44" spans="1:37" x14ac:dyDescent="0.2">
      <c r="J44" s="12"/>
      <c r="K44" s="12"/>
      <c r="N44" s="12"/>
      <c r="O44" s="12"/>
      <c r="R44" s="12"/>
      <c r="S44" s="12"/>
      <c r="T44" s="12"/>
      <c r="U44" s="23"/>
      <c r="V44" s="23"/>
      <c r="W44" s="23"/>
      <c r="X44" s="23"/>
      <c r="Y44" s="23"/>
      <c r="Z44" s="23"/>
      <c r="AA44" s="23"/>
      <c r="AB44" s="23"/>
      <c r="AC44" s="23"/>
      <c r="AG44" s="23"/>
    </row>
    <row r="45" spans="1:37" x14ac:dyDescent="0.2">
      <c r="J45" s="12"/>
      <c r="K45" s="12"/>
      <c r="N45" s="12"/>
      <c r="O45" s="12"/>
      <c r="R45" s="12"/>
      <c r="S45" s="12"/>
      <c r="T45" s="12"/>
      <c r="U45" s="23"/>
      <c r="V45" s="23"/>
      <c r="W45" s="23"/>
      <c r="X45" s="23"/>
      <c r="Y45" s="23"/>
      <c r="Z45" s="23"/>
      <c r="AA45" s="23"/>
      <c r="AB45" s="23"/>
      <c r="AC45" s="23"/>
      <c r="AG45" s="23"/>
    </row>
    <row r="46" spans="1:37" x14ac:dyDescent="0.2">
      <c r="J46" s="12"/>
      <c r="K46" s="12"/>
      <c r="N46" s="12"/>
      <c r="O46" s="12"/>
      <c r="R46" s="12"/>
      <c r="S46" s="12"/>
      <c r="T46" s="12"/>
      <c r="U46" s="23"/>
      <c r="V46" s="23"/>
      <c r="W46" s="23"/>
      <c r="X46" s="23"/>
      <c r="Y46" s="23"/>
      <c r="Z46" s="23"/>
      <c r="AA46" s="23"/>
      <c r="AB46" s="23"/>
      <c r="AC46" s="23"/>
      <c r="AG46" s="23"/>
    </row>
    <row r="47" spans="1:37" x14ac:dyDescent="0.2">
      <c r="J47" s="12"/>
      <c r="K47" s="12"/>
      <c r="N47" s="12"/>
      <c r="O47" s="12"/>
      <c r="R47" s="12"/>
      <c r="S47" s="12"/>
      <c r="T47" s="12"/>
      <c r="U47" s="23"/>
      <c r="V47" s="23"/>
      <c r="W47" s="23"/>
      <c r="X47" s="23"/>
      <c r="Y47" s="23"/>
      <c r="Z47" s="23"/>
      <c r="AA47" s="23"/>
      <c r="AB47" s="23"/>
      <c r="AC47" s="23"/>
      <c r="AG47" s="23"/>
    </row>
    <row r="48" spans="1:37" x14ac:dyDescent="0.2">
      <c r="J48" s="12"/>
      <c r="K48" s="12"/>
      <c r="N48" s="12"/>
      <c r="O48" s="12"/>
      <c r="R48" s="12"/>
      <c r="S48" s="12"/>
      <c r="T48" s="12"/>
      <c r="U48" s="23"/>
      <c r="V48" s="23"/>
      <c r="W48" s="23"/>
      <c r="X48" s="23"/>
      <c r="Y48" s="23"/>
      <c r="Z48" s="23"/>
      <c r="AA48" s="23"/>
      <c r="AB48" s="23"/>
      <c r="AC48" s="23"/>
      <c r="AG48" s="23"/>
    </row>
    <row r="49" spans="10:33" x14ac:dyDescent="0.2">
      <c r="J49" s="12"/>
      <c r="K49" s="12"/>
      <c r="N49" s="12"/>
      <c r="O49" s="12"/>
      <c r="R49" s="12"/>
      <c r="S49" s="12"/>
      <c r="T49" s="12"/>
      <c r="U49" s="23"/>
      <c r="V49" s="23"/>
      <c r="W49" s="23"/>
      <c r="X49" s="23"/>
      <c r="Y49" s="23"/>
      <c r="Z49" s="23"/>
      <c r="AA49" s="23"/>
      <c r="AB49" s="23"/>
      <c r="AC49" s="23"/>
      <c r="AG49" s="23"/>
    </row>
    <row r="50" spans="10:33" x14ac:dyDescent="0.2">
      <c r="J50" s="12"/>
      <c r="K50" s="12"/>
      <c r="N50" s="12"/>
      <c r="O50" s="12"/>
      <c r="R50" s="12"/>
      <c r="S50" s="12"/>
      <c r="T50" s="12"/>
      <c r="U50" s="23"/>
      <c r="V50" s="23"/>
      <c r="W50" s="23"/>
      <c r="X50" s="23"/>
      <c r="Y50" s="23"/>
      <c r="Z50" s="23"/>
      <c r="AA50" s="23"/>
      <c r="AB50" s="23"/>
      <c r="AC50" s="23"/>
      <c r="AG50" s="23"/>
    </row>
    <row r="51" spans="10:33" x14ac:dyDescent="0.2">
      <c r="J51" s="12"/>
      <c r="K51" s="12"/>
      <c r="N51" s="12"/>
      <c r="O51" s="12"/>
      <c r="R51" s="12"/>
      <c r="S51" s="12"/>
      <c r="T51" s="12"/>
      <c r="U51" s="23"/>
      <c r="V51" s="23"/>
      <c r="W51" s="23"/>
      <c r="X51" s="23"/>
      <c r="Y51" s="23"/>
      <c r="Z51" s="23"/>
      <c r="AA51" s="23"/>
      <c r="AB51" s="23"/>
      <c r="AC51" s="23"/>
      <c r="AG51" s="23"/>
    </row>
    <row r="52" spans="10:33" x14ac:dyDescent="0.2">
      <c r="J52" s="12"/>
      <c r="K52" s="12"/>
      <c r="N52" s="12"/>
      <c r="O52" s="12"/>
      <c r="R52" s="12"/>
      <c r="S52" s="12"/>
      <c r="T52" s="12"/>
      <c r="U52" s="23"/>
      <c r="V52" s="23"/>
      <c r="W52" s="23"/>
      <c r="X52" s="23"/>
      <c r="Y52" s="23"/>
      <c r="Z52" s="23"/>
      <c r="AA52" s="23"/>
      <c r="AB52" s="23"/>
      <c r="AC52" s="23"/>
      <c r="AG52" s="23"/>
    </row>
    <row r="53" spans="10:33" x14ac:dyDescent="0.2">
      <c r="J53" s="12"/>
      <c r="K53" s="12"/>
      <c r="N53" s="12"/>
      <c r="O53" s="12"/>
      <c r="R53" s="12"/>
      <c r="S53" s="12"/>
      <c r="T53" s="12"/>
      <c r="U53" s="23"/>
      <c r="V53" s="23"/>
      <c r="W53" s="23"/>
      <c r="X53" s="23"/>
      <c r="Y53" s="23"/>
      <c r="Z53" s="23"/>
      <c r="AA53" s="23"/>
      <c r="AB53" s="23"/>
      <c r="AC53" s="23"/>
      <c r="AG53" s="23"/>
    </row>
    <row r="54" spans="10:33" x14ac:dyDescent="0.2">
      <c r="J54" s="12"/>
      <c r="K54" s="12"/>
      <c r="N54" s="12"/>
      <c r="O54" s="12"/>
      <c r="R54" s="12"/>
      <c r="S54" s="12"/>
      <c r="T54" s="12"/>
      <c r="U54" s="23"/>
      <c r="V54" s="23"/>
      <c r="W54" s="23"/>
      <c r="X54" s="23"/>
      <c r="Y54" s="23"/>
      <c r="Z54" s="23"/>
      <c r="AA54" s="23"/>
      <c r="AB54" s="23"/>
      <c r="AC54" s="23"/>
      <c r="AG54" s="23"/>
    </row>
    <row r="55" spans="10:33" x14ac:dyDescent="0.2">
      <c r="J55" s="12"/>
      <c r="K55" s="12"/>
      <c r="N55" s="12"/>
      <c r="O55" s="12"/>
      <c r="R55" s="12"/>
      <c r="S55" s="12"/>
      <c r="T55" s="12"/>
      <c r="U55" s="23"/>
      <c r="V55" s="23"/>
      <c r="W55" s="23"/>
      <c r="X55" s="23"/>
      <c r="Y55" s="23"/>
      <c r="Z55" s="23"/>
      <c r="AA55" s="23"/>
      <c r="AB55" s="23"/>
      <c r="AC55" s="23"/>
      <c r="AG55" s="23"/>
    </row>
    <row r="56" spans="10:33" x14ac:dyDescent="0.2">
      <c r="J56" s="12"/>
      <c r="K56" s="12"/>
      <c r="N56" s="12"/>
      <c r="O56" s="12"/>
      <c r="R56" s="12"/>
      <c r="S56" s="12"/>
      <c r="T56" s="12"/>
      <c r="U56" s="23"/>
      <c r="V56" s="23"/>
      <c r="W56" s="23"/>
      <c r="X56" s="23"/>
      <c r="Y56" s="23"/>
      <c r="Z56" s="23"/>
      <c r="AA56" s="23"/>
      <c r="AB56" s="23"/>
      <c r="AC56" s="23"/>
      <c r="AG56" s="23"/>
    </row>
    <row r="57" spans="10:33" x14ac:dyDescent="0.2">
      <c r="J57" s="12"/>
      <c r="K57" s="12"/>
      <c r="N57" s="12"/>
      <c r="O57" s="12"/>
      <c r="R57" s="12"/>
      <c r="S57" s="12"/>
      <c r="T57" s="12"/>
      <c r="U57" s="23"/>
      <c r="V57" s="23"/>
      <c r="W57" s="23"/>
      <c r="X57" s="23"/>
      <c r="Y57" s="23"/>
      <c r="Z57" s="23"/>
      <c r="AA57" s="23"/>
      <c r="AB57" s="23"/>
      <c r="AC57" s="23"/>
      <c r="AG57" s="23"/>
    </row>
    <row r="58" spans="10:33" x14ac:dyDescent="0.2">
      <c r="J58" s="12"/>
      <c r="K58" s="12"/>
      <c r="N58" s="12"/>
      <c r="O58" s="12"/>
      <c r="R58" s="12"/>
      <c r="S58" s="12"/>
      <c r="T58" s="12"/>
      <c r="U58" s="23"/>
      <c r="V58" s="23"/>
      <c r="W58" s="23"/>
      <c r="X58" s="23"/>
      <c r="Y58" s="23"/>
      <c r="Z58" s="23"/>
      <c r="AA58" s="23"/>
      <c r="AB58" s="23"/>
      <c r="AC58" s="23"/>
      <c r="AG58" s="23"/>
    </row>
    <row r="59" spans="10:33" x14ac:dyDescent="0.2">
      <c r="J59" s="12"/>
      <c r="K59" s="12"/>
      <c r="N59" s="12"/>
      <c r="O59" s="12"/>
      <c r="R59" s="12"/>
      <c r="S59" s="12"/>
      <c r="T59" s="12"/>
      <c r="U59" s="23"/>
      <c r="V59" s="23"/>
      <c r="W59" s="23"/>
      <c r="X59" s="23"/>
      <c r="Y59" s="23"/>
      <c r="Z59" s="23"/>
      <c r="AA59" s="23"/>
      <c r="AB59" s="23"/>
      <c r="AC59" s="23"/>
      <c r="AG59" s="23"/>
    </row>
    <row r="60" spans="10:33" x14ac:dyDescent="0.2">
      <c r="J60" s="12"/>
      <c r="K60" s="12"/>
      <c r="N60" s="12"/>
      <c r="O60" s="12"/>
      <c r="R60" s="12"/>
      <c r="S60" s="12"/>
      <c r="T60" s="12"/>
      <c r="U60" s="23"/>
      <c r="V60" s="23"/>
      <c r="W60" s="23"/>
      <c r="X60" s="23"/>
      <c r="Y60" s="23"/>
      <c r="Z60" s="23"/>
      <c r="AA60" s="23"/>
      <c r="AB60" s="23"/>
      <c r="AC60" s="23"/>
      <c r="AG60" s="23"/>
    </row>
    <row r="61" spans="10:33" x14ac:dyDescent="0.2">
      <c r="J61" s="12"/>
      <c r="K61" s="12"/>
      <c r="N61" s="12"/>
      <c r="O61" s="12"/>
      <c r="R61" s="12"/>
      <c r="S61" s="12"/>
      <c r="T61" s="12"/>
      <c r="U61" s="23"/>
      <c r="V61" s="23"/>
      <c r="W61" s="23"/>
      <c r="X61" s="23"/>
      <c r="Y61" s="23"/>
      <c r="Z61" s="23"/>
      <c r="AA61" s="23"/>
      <c r="AB61" s="23"/>
      <c r="AC61" s="23"/>
      <c r="AG61" s="23"/>
    </row>
    <row r="62" spans="10:33" x14ac:dyDescent="0.2">
      <c r="J62" s="12"/>
      <c r="K62" s="12"/>
      <c r="N62" s="12"/>
      <c r="O62" s="12"/>
      <c r="R62" s="12"/>
      <c r="S62" s="12"/>
      <c r="T62" s="12"/>
      <c r="U62" s="23"/>
      <c r="V62" s="23"/>
      <c r="W62" s="23"/>
      <c r="X62" s="23"/>
      <c r="Y62" s="23"/>
      <c r="Z62" s="23"/>
      <c r="AA62" s="23"/>
      <c r="AB62" s="23"/>
      <c r="AC62" s="23"/>
      <c r="AG62" s="23"/>
    </row>
    <row r="63" spans="10:33" x14ac:dyDescent="0.2">
      <c r="J63" s="12"/>
      <c r="K63" s="12"/>
      <c r="N63" s="12"/>
      <c r="O63" s="12"/>
      <c r="R63" s="12"/>
      <c r="S63" s="12"/>
      <c r="T63" s="12"/>
      <c r="U63" s="23"/>
      <c r="V63" s="23"/>
      <c r="W63" s="23"/>
      <c r="X63" s="23"/>
      <c r="Y63" s="23"/>
      <c r="Z63" s="23"/>
      <c r="AA63" s="23"/>
      <c r="AB63" s="23"/>
      <c r="AC63" s="23"/>
      <c r="AG63" s="23"/>
    </row>
    <row r="64" spans="10:33" x14ac:dyDescent="0.2">
      <c r="J64" s="12"/>
      <c r="K64" s="12"/>
      <c r="N64" s="12"/>
      <c r="O64" s="12"/>
      <c r="R64" s="12"/>
      <c r="S64" s="12"/>
      <c r="T64" s="12"/>
      <c r="U64" s="23"/>
      <c r="V64" s="23"/>
      <c r="W64" s="23"/>
      <c r="X64" s="23"/>
      <c r="Y64" s="23"/>
      <c r="Z64" s="23"/>
      <c r="AA64" s="23"/>
      <c r="AB64" s="23"/>
      <c r="AC64" s="23"/>
      <c r="AG64" s="23"/>
    </row>
    <row r="65" spans="10:33" x14ac:dyDescent="0.2">
      <c r="J65" s="12"/>
      <c r="K65" s="12"/>
      <c r="N65" s="12"/>
      <c r="O65" s="12"/>
      <c r="R65" s="12"/>
      <c r="S65" s="12"/>
      <c r="T65" s="12"/>
      <c r="U65" s="23"/>
      <c r="V65" s="23"/>
      <c r="W65" s="23"/>
      <c r="X65" s="23"/>
      <c r="Y65" s="23"/>
      <c r="Z65" s="23"/>
      <c r="AA65" s="23"/>
      <c r="AB65" s="23"/>
      <c r="AC65" s="23"/>
      <c r="AG65" s="23"/>
    </row>
    <row r="66" spans="10:33" x14ac:dyDescent="0.2">
      <c r="J66" s="12"/>
      <c r="K66" s="12"/>
      <c r="N66" s="12"/>
      <c r="O66" s="12"/>
      <c r="R66" s="12"/>
      <c r="S66" s="12"/>
      <c r="T66" s="12"/>
      <c r="U66" s="23"/>
      <c r="V66" s="23"/>
      <c r="W66" s="23"/>
      <c r="X66" s="23"/>
      <c r="Y66" s="23"/>
      <c r="Z66" s="23"/>
      <c r="AA66" s="23"/>
      <c r="AB66" s="23"/>
      <c r="AC66" s="23"/>
      <c r="AG66" s="23"/>
    </row>
    <row r="67" spans="10:33" x14ac:dyDescent="0.2">
      <c r="J67" s="12"/>
      <c r="K67" s="12"/>
      <c r="N67" s="12"/>
      <c r="O67" s="12"/>
      <c r="R67" s="12"/>
      <c r="S67" s="12"/>
      <c r="T67" s="12"/>
      <c r="U67" s="23"/>
      <c r="V67" s="23"/>
      <c r="W67" s="23"/>
      <c r="X67" s="23"/>
      <c r="Y67" s="23"/>
      <c r="Z67" s="23"/>
      <c r="AA67" s="23"/>
      <c r="AB67" s="23"/>
      <c r="AC67" s="23"/>
      <c r="AG67" s="23"/>
    </row>
    <row r="68" spans="10:33" x14ac:dyDescent="0.2">
      <c r="J68" s="12"/>
      <c r="K68" s="12"/>
      <c r="N68" s="12"/>
      <c r="O68" s="12"/>
      <c r="R68" s="12"/>
      <c r="S68" s="12"/>
      <c r="T68" s="12"/>
      <c r="U68" s="23"/>
      <c r="V68" s="23"/>
      <c r="W68" s="23"/>
      <c r="X68" s="23"/>
      <c r="Y68" s="23"/>
      <c r="Z68" s="23"/>
      <c r="AA68" s="23"/>
      <c r="AB68" s="23"/>
      <c r="AC68" s="23"/>
      <c r="AG68" s="23"/>
    </row>
    <row r="69" spans="10:33" x14ac:dyDescent="0.2">
      <c r="J69" s="12"/>
      <c r="K69" s="12"/>
      <c r="N69" s="12"/>
      <c r="O69" s="12"/>
      <c r="R69" s="12"/>
      <c r="S69" s="12"/>
      <c r="T69" s="12"/>
      <c r="U69" s="23"/>
      <c r="V69" s="23"/>
      <c r="W69" s="23"/>
      <c r="X69" s="23"/>
      <c r="Y69" s="23"/>
      <c r="Z69" s="23"/>
      <c r="AA69" s="23"/>
      <c r="AB69" s="23"/>
      <c r="AC69" s="23"/>
      <c r="AG69" s="23"/>
    </row>
    <row r="70" spans="10:33" x14ac:dyDescent="0.2">
      <c r="J70" s="12"/>
      <c r="K70" s="12"/>
      <c r="N70" s="12"/>
      <c r="O70" s="12"/>
      <c r="R70" s="12"/>
      <c r="S70" s="12"/>
      <c r="T70" s="12"/>
      <c r="U70" s="23"/>
      <c r="V70" s="23"/>
      <c r="W70" s="23"/>
      <c r="X70" s="23"/>
      <c r="Y70" s="23"/>
      <c r="Z70" s="23"/>
      <c r="AA70" s="23"/>
      <c r="AB70" s="23"/>
      <c r="AC70" s="23"/>
      <c r="AG70" s="23"/>
    </row>
    <row r="71" spans="10:33" x14ac:dyDescent="0.2">
      <c r="J71" s="12"/>
      <c r="K71" s="12"/>
      <c r="N71" s="12"/>
      <c r="O71" s="12"/>
      <c r="R71" s="12"/>
      <c r="S71" s="12"/>
      <c r="T71" s="12"/>
      <c r="U71" s="23"/>
      <c r="V71" s="23"/>
      <c r="W71" s="23"/>
      <c r="X71" s="23"/>
      <c r="Y71" s="23"/>
      <c r="Z71" s="23"/>
      <c r="AA71" s="23"/>
      <c r="AB71" s="23"/>
      <c r="AC71" s="23"/>
      <c r="AG71" s="23"/>
    </row>
    <row r="72" spans="10:33" x14ac:dyDescent="0.2">
      <c r="J72" s="12"/>
      <c r="K72" s="12"/>
      <c r="N72" s="12"/>
      <c r="O72" s="12"/>
      <c r="R72" s="12"/>
      <c r="S72" s="12"/>
      <c r="T72" s="12"/>
      <c r="U72" s="23"/>
      <c r="V72" s="23"/>
      <c r="W72" s="23"/>
      <c r="X72" s="23"/>
      <c r="Y72" s="23"/>
      <c r="Z72" s="23"/>
      <c r="AA72" s="23"/>
      <c r="AB72" s="23"/>
      <c r="AC72" s="23"/>
      <c r="AG72" s="23"/>
    </row>
    <row r="73" spans="10:33" x14ac:dyDescent="0.2">
      <c r="J73" s="12"/>
      <c r="K73" s="12"/>
      <c r="N73" s="12"/>
      <c r="O73" s="12"/>
      <c r="R73" s="12"/>
      <c r="S73" s="12"/>
      <c r="T73" s="12"/>
      <c r="U73" s="23"/>
      <c r="V73" s="23"/>
      <c r="W73" s="23"/>
      <c r="X73" s="23"/>
      <c r="Y73" s="23"/>
      <c r="Z73" s="23"/>
      <c r="AA73" s="23"/>
      <c r="AB73" s="23"/>
      <c r="AC73" s="23"/>
      <c r="AG73" s="23"/>
    </row>
    <row r="74" spans="10:33" x14ac:dyDescent="0.2">
      <c r="J74" s="12"/>
      <c r="K74" s="12"/>
      <c r="N74" s="12"/>
      <c r="O74" s="12"/>
      <c r="R74" s="12"/>
      <c r="S74" s="12"/>
      <c r="T74" s="12"/>
      <c r="U74" s="23"/>
      <c r="V74" s="23"/>
      <c r="W74" s="23"/>
      <c r="X74" s="23"/>
      <c r="Y74" s="23"/>
      <c r="Z74" s="23"/>
      <c r="AA74" s="23"/>
      <c r="AB74" s="23"/>
      <c r="AC74" s="23"/>
      <c r="AG74" s="23"/>
    </row>
    <row r="75" spans="10:33" x14ac:dyDescent="0.2">
      <c r="J75" s="12"/>
      <c r="K75" s="12"/>
      <c r="N75" s="12"/>
      <c r="O75" s="12"/>
      <c r="R75" s="12"/>
      <c r="S75" s="12"/>
      <c r="T75" s="12"/>
      <c r="U75" s="23"/>
      <c r="V75" s="23"/>
      <c r="W75" s="23"/>
      <c r="X75" s="23"/>
      <c r="Y75" s="23"/>
      <c r="Z75" s="23"/>
      <c r="AA75" s="23"/>
      <c r="AB75" s="23"/>
      <c r="AC75" s="23"/>
      <c r="AG75" s="23"/>
    </row>
    <row r="76" spans="10:33" x14ac:dyDescent="0.2">
      <c r="J76" s="12"/>
      <c r="K76" s="12"/>
      <c r="N76" s="12"/>
      <c r="O76" s="12"/>
      <c r="R76" s="12"/>
      <c r="S76" s="12"/>
      <c r="T76" s="12"/>
      <c r="U76" s="23"/>
      <c r="V76" s="23"/>
      <c r="W76" s="23"/>
      <c r="X76" s="23"/>
      <c r="Y76" s="23"/>
      <c r="Z76" s="23"/>
      <c r="AA76" s="23"/>
      <c r="AB76" s="23"/>
      <c r="AC76" s="23"/>
      <c r="AG76" s="23"/>
    </row>
    <row r="77" spans="10:33" x14ac:dyDescent="0.2">
      <c r="J77" s="12"/>
      <c r="K77" s="12"/>
      <c r="N77" s="12"/>
      <c r="O77" s="12"/>
      <c r="R77" s="12"/>
      <c r="S77" s="12"/>
      <c r="T77" s="12"/>
      <c r="U77" s="23"/>
      <c r="V77" s="23"/>
      <c r="W77" s="23"/>
      <c r="X77" s="23"/>
      <c r="Y77" s="23"/>
      <c r="Z77" s="23"/>
      <c r="AA77" s="23"/>
      <c r="AB77" s="23"/>
      <c r="AC77" s="23"/>
      <c r="AG77" s="23"/>
    </row>
    <row r="78" spans="10:33" x14ac:dyDescent="0.2">
      <c r="J78" s="12"/>
      <c r="K78" s="12"/>
      <c r="N78" s="12"/>
      <c r="O78" s="12"/>
      <c r="R78" s="12"/>
      <c r="S78" s="12"/>
      <c r="T78" s="12"/>
      <c r="U78" s="23"/>
      <c r="V78" s="23"/>
      <c r="W78" s="23"/>
      <c r="X78" s="23"/>
      <c r="Y78" s="23"/>
      <c r="Z78" s="23"/>
      <c r="AA78" s="23"/>
      <c r="AB78" s="23"/>
      <c r="AC78" s="23"/>
      <c r="AG78" s="23"/>
    </row>
    <row r="79" spans="10:33" x14ac:dyDescent="0.2">
      <c r="J79" s="12"/>
      <c r="K79" s="12"/>
      <c r="N79" s="12"/>
      <c r="O79" s="12"/>
      <c r="R79" s="12"/>
      <c r="S79" s="12"/>
      <c r="T79" s="12"/>
      <c r="U79" s="23"/>
      <c r="V79" s="23"/>
      <c r="W79" s="23"/>
      <c r="X79" s="23"/>
      <c r="Y79" s="23"/>
      <c r="Z79" s="23"/>
      <c r="AA79" s="23"/>
      <c r="AB79" s="23"/>
      <c r="AC79" s="23"/>
      <c r="AG79" s="23"/>
    </row>
    <row r="80" spans="10:33" x14ac:dyDescent="0.2">
      <c r="J80" s="12"/>
      <c r="K80" s="12"/>
      <c r="N80" s="12"/>
      <c r="O80" s="12"/>
      <c r="R80" s="12"/>
      <c r="S80" s="12"/>
      <c r="T80" s="12"/>
      <c r="U80" s="23"/>
      <c r="V80" s="23"/>
      <c r="W80" s="23"/>
      <c r="X80" s="23"/>
      <c r="Y80" s="23"/>
      <c r="Z80" s="23"/>
      <c r="AA80" s="23"/>
      <c r="AB80" s="23"/>
      <c r="AC80" s="23"/>
      <c r="AG80" s="23"/>
    </row>
    <row r="81" spans="10:33" x14ac:dyDescent="0.2">
      <c r="J81" s="12"/>
      <c r="K81" s="12"/>
      <c r="N81" s="12"/>
      <c r="O81" s="12"/>
      <c r="R81" s="12"/>
      <c r="S81" s="12"/>
      <c r="T81" s="12"/>
      <c r="U81" s="23"/>
      <c r="V81" s="23"/>
      <c r="W81" s="23"/>
      <c r="X81" s="23"/>
      <c r="Y81" s="23"/>
      <c r="Z81" s="23"/>
      <c r="AA81" s="23"/>
      <c r="AB81" s="23"/>
      <c r="AC81" s="23"/>
      <c r="AG81" s="23"/>
    </row>
    <row r="82" spans="10:33" x14ac:dyDescent="0.2">
      <c r="J82" s="12"/>
      <c r="K82" s="12"/>
      <c r="N82" s="12"/>
      <c r="O82" s="12"/>
      <c r="R82" s="12"/>
      <c r="S82" s="12"/>
      <c r="T82" s="12"/>
      <c r="U82" s="23"/>
      <c r="V82" s="23"/>
      <c r="W82" s="23"/>
      <c r="X82" s="23"/>
      <c r="Y82" s="23"/>
      <c r="Z82" s="23"/>
      <c r="AA82" s="23"/>
      <c r="AB82" s="23"/>
      <c r="AC82" s="23"/>
      <c r="AG82" s="23"/>
    </row>
    <row r="83" spans="10:33" x14ac:dyDescent="0.2">
      <c r="J83" s="12"/>
      <c r="K83" s="12"/>
      <c r="N83" s="12"/>
      <c r="O83" s="12"/>
      <c r="R83" s="12"/>
      <c r="S83" s="12"/>
      <c r="T83" s="12"/>
      <c r="U83" s="23"/>
      <c r="V83" s="23"/>
      <c r="W83" s="23"/>
      <c r="X83" s="23"/>
      <c r="Y83" s="23"/>
      <c r="Z83" s="23"/>
      <c r="AA83" s="23"/>
      <c r="AB83" s="23"/>
      <c r="AC83" s="23"/>
      <c r="AG83" s="23"/>
    </row>
    <row r="84" spans="10:33" x14ac:dyDescent="0.2">
      <c r="J84" s="12"/>
      <c r="K84" s="12"/>
      <c r="N84" s="12"/>
      <c r="O84" s="12"/>
      <c r="R84" s="12"/>
      <c r="S84" s="12"/>
      <c r="T84" s="12"/>
      <c r="U84" s="23"/>
      <c r="V84" s="23"/>
      <c r="W84" s="23"/>
      <c r="X84" s="23"/>
      <c r="Y84" s="23"/>
      <c r="Z84" s="23"/>
      <c r="AA84" s="23"/>
      <c r="AB84" s="23"/>
      <c r="AC84" s="23"/>
      <c r="AG84" s="23"/>
    </row>
    <row r="85" spans="10:33" x14ac:dyDescent="0.2">
      <c r="J85" s="12"/>
      <c r="K85" s="12"/>
      <c r="N85" s="12"/>
      <c r="O85" s="12"/>
      <c r="R85" s="12"/>
      <c r="S85" s="12"/>
      <c r="T85" s="12"/>
      <c r="U85" s="23"/>
      <c r="V85" s="23"/>
      <c r="W85" s="23"/>
      <c r="X85" s="23"/>
      <c r="Y85" s="23"/>
      <c r="Z85" s="23"/>
      <c r="AA85" s="23"/>
      <c r="AB85" s="23"/>
      <c r="AC85" s="23"/>
      <c r="AG85" s="23"/>
    </row>
    <row r="86" spans="10:33" x14ac:dyDescent="0.2">
      <c r="J86" s="12"/>
      <c r="K86" s="12"/>
      <c r="N86" s="12"/>
      <c r="O86" s="12"/>
      <c r="R86" s="12"/>
      <c r="S86" s="12"/>
      <c r="T86" s="12"/>
      <c r="U86" s="23"/>
      <c r="V86" s="23"/>
      <c r="W86" s="23"/>
      <c r="X86" s="23"/>
      <c r="Y86" s="23"/>
      <c r="Z86" s="23"/>
      <c r="AA86" s="23"/>
      <c r="AB86" s="23"/>
      <c r="AC86" s="23"/>
      <c r="AG86" s="23"/>
    </row>
    <row r="87" spans="10:33" x14ac:dyDescent="0.2">
      <c r="J87" s="12"/>
      <c r="K87" s="12"/>
      <c r="N87" s="12"/>
      <c r="O87" s="12"/>
      <c r="R87" s="12"/>
      <c r="S87" s="12"/>
      <c r="T87" s="12"/>
      <c r="U87" s="23"/>
      <c r="V87" s="23"/>
      <c r="W87" s="23"/>
      <c r="X87" s="23"/>
      <c r="Y87" s="23"/>
      <c r="Z87" s="23"/>
      <c r="AA87" s="23"/>
      <c r="AB87" s="23"/>
      <c r="AC87" s="23"/>
      <c r="AG87" s="23"/>
    </row>
    <row r="88" spans="10:33" x14ac:dyDescent="0.2">
      <c r="J88" s="12"/>
      <c r="K88" s="12"/>
      <c r="N88" s="12"/>
      <c r="O88" s="12"/>
      <c r="R88" s="12"/>
      <c r="S88" s="12"/>
      <c r="T88" s="12"/>
      <c r="U88" s="23"/>
      <c r="V88" s="23"/>
      <c r="W88" s="23"/>
      <c r="X88" s="23"/>
      <c r="Y88" s="23"/>
      <c r="Z88" s="23"/>
      <c r="AA88" s="23"/>
      <c r="AB88" s="23"/>
      <c r="AC88" s="23"/>
      <c r="AG88" s="23"/>
    </row>
    <row r="89" spans="10:33" x14ac:dyDescent="0.2">
      <c r="J89" s="12"/>
      <c r="K89" s="12"/>
      <c r="N89" s="12"/>
      <c r="O89" s="12"/>
      <c r="R89" s="12"/>
      <c r="S89" s="12"/>
      <c r="T89" s="12"/>
      <c r="U89" s="23"/>
      <c r="V89" s="23"/>
      <c r="W89" s="23"/>
      <c r="X89" s="23"/>
      <c r="Y89" s="23"/>
      <c r="Z89" s="23"/>
      <c r="AA89" s="23"/>
      <c r="AB89" s="23"/>
      <c r="AC89" s="23"/>
      <c r="AG89" s="23"/>
    </row>
    <row r="90" spans="10:33" x14ac:dyDescent="0.2">
      <c r="J90" s="12"/>
      <c r="K90" s="12"/>
      <c r="N90" s="12"/>
      <c r="O90" s="12"/>
      <c r="R90" s="12"/>
      <c r="S90" s="12"/>
      <c r="T90" s="12"/>
      <c r="U90" s="23"/>
      <c r="V90" s="23"/>
      <c r="W90" s="23"/>
      <c r="X90" s="23"/>
      <c r="Y90" s="23"/>
      <c r="Z90" s="23"/>
      <c r="AA90" s="23"/>
      <c r="AB90" s="23"/>
      <c r="AC90" s="23"/>
      <c r="AG90" s="23"/>
    </row>
    <row r="91" spans="10:33" x14ac:dyDescent="0.2">
      <c r="J91" s="12"/>
      <c r="K91" s="12"/>
      <c r="N91" s="12"/>
      <c r="O91" s="12"/>
      <c r="R91" s="12"/>
      <c r="S91" s="12"/>
      <c r="T91" s="12"/>
      <c r="U91" s="23"/>
      <c r="V91" s="23"/>
      <c r="W91" s="23"/>
      <c r="X91" s="23"/>
      <c r="Y91" s="23"/>
      <c r="Z91" s="23"/>
      <c r="AA91" s="23"/>
      <c r="AB91" s="23"/>
      <c r="AC91" s="23"/>
      <c r="AG91" s="23"/>
    </row>
    <row r="92" spans="10:33" x14ac:dyDescent="0.2">
      <c r="J92" s="12"/>
      <c r="K92" s="12"/>
      <c r="N92" s="12"/>
      <c r="O92" s="12"/>
      <c r="R92" s="12"/>
      <c r="S92" s="12"/>
      <c r="T92" s="12"/>
      <c r="U92" s="23"/>
      <c r="V92" s="23"/>
      <c r="W92" s="23"/>
      <c r="X92" s="23"/>
      <c r="Y92" s="23"/>
      <c r="Z92" s="23"/>
      <c r="AA92" s="23"/>
      <c r="AB92" s="23"/>
      <c r="AC92" s="23"/>
      <c r="AG92" s="23"/>
    </row>
    <row r="93" spans="10:33" x14ac:dyDescent="0.2">
      <c r="J93" s="12"/>
      <c r="K93" s="12"/>
      <c r="N93" s="12"/>
      <c r="O93" s="12"/>
      <c r="R93" s="12"/>
      <c r="S93" s="12"/>
      <c r="T93" s="12"/>
      <c r="U93" s="23"/>
      <c r="V93" s="23"/>
      <c r="W93" s="23"/>
      <c r="X93" s="23"/>
      <c r="Y93" s="23"/>
      <c r="Z93" s="23"/>
      <c r="AA93" s="23"/>
      <c r="AB93" s="23"/>
      <c r="AC93" s="23"/>
      <c r="AG93" s="23"/>
    </row>
    <row r="94" spans="10:33" x14ac:dyDescent="0.2">
      <c r="J94" s="12"/>
      <c r="K94" s="12"/>
      <c r="N94" s="12"/>
      <c r="O94" s="12"/>
      <c r="R94" s="12"/>
      <c r="S94" s="12"/>
      <c r="T94" s="12"/>
      <c r="U94" s="23"/>
      <c r="V94" s="23"/>
      <c r="W94" s="23"/>
      <c r="X94" s="23"/>
      <c r="Y94" s="23"/>
      <c r="Z94" s="23"/>
      <c r="AA94" s="23"/>
      <c r="AB94" s="23"/>
      <c r="AC94" s="23"/>
      <c r="AG94" s="23"/>
    </row>
    <row r="95" spans="10:33" x14ac:dyDescent="0.2">
      <c r="J95" s="12"/>
      <c r="K95" s="12"/>
      <c r="N95" s="12"/>
      <c r="O95" s="12"/>
      <c r="R95" s="12"/>
      <c r="S95" s="12"/>
      <c r="T95" s="12"/>
      <c r="U95" s="23"/>
      <c r="V95" s="23"/>
      <c r="W95" s="23"/>
      <c r="X95" s="23"/>
      <c r="Y95" s="23"/>
      <c r="Z95" s="23"/>
      <c r="AA95" s="23"/>
      <c r="AB95" s="23"/>
      <c r="AC95" s="23"/>
      <c r="AG95" s="23"/>
    </row>
    <row r="96" spans="10:33" x14ac:dyDescent="0.2">
      <c r="J96" s="12"/>
      <c r="K96" s="12"/>
      <c r="N96" s="12"/>
      <c r="O96" s="12"/>
      <c r="R96" s="12"/>
      <c r="S96" s="12"/>
      <c r="T96" s="12"/>
      <c r="U96" s="23"/>
      <c r="V96" s="23"/>
      <c r="W96" s="23"/>
      <c r="X96" s="23"/>
      <c r="Y96" s="23"/>
      <c r="Z96" s="23"/>
      <c r="AA96" s="23"/>
      <c r="AB96" s="23"/>
      <c r="AC96" s="23"/>
      <c r="AG96" s="23"/>
    </row>
    <row r="97" spans="10:33" x14ac:dyDescent="0.2">
      <c r="J97" s="12"/>
      <c r="K97" s="12"/>
      <c r="N97" s="12"/>
      <c r="O97" s="12"/>
      <c r="R97" s="12"/>
      <c r="S97" s="12"/>
      <c r="T97" s="12"/>
      <c r="U97" s="23"/>
      <c r="V97" s="23"/>
      <c r="W97" s="23"/>
      <c r="X97" s="23"/>
      <c r="Y97" s="23"/>
      <c r="Z97" s="23"/>
      <c r="AA97" s="23"/>
      <c r="AB97" s="23"/>
      <c r="AC97" s="23"/>
      <c r="AG97" s="23"/>
    </row>
    <row r="98" spans="10:33" x14ac:dyDescent="0.2">
      <c r="J98" s="12"/>
      <c r="K98" s="12"/>
      <c r="N98" s="12"/>
      <c r="O98" s="12"/>
      <c r="R98" s="12"/>
      <c r="S98" s="12"/>
      <c r="T98" s="12"/>
      <c r="U98" s="23"/>
      <c r="V98" s="23"/>
      <c r="W98" s="23"/>
      <c r="X98" s="23"/>
      <c r="Y98" s="23"/>
      <c r="Z98" s="23"/>
      <c r="AA98" s="23"/>
      <c r="AB98" s="23"/>
      <c r="AC98" s="23"/>
      <c r="AG98" s="23"/>
    </row>
    <row r="99" spans="10:33" x14ac:dyDescent="0.2">
      <c r="J99" s="12"/>
      <c r="K99" s="12"/>
      <c r="N99" s="12"/>
      <c r="O99" s="12"/>
      <c r="R99" s="12"/>
      <c r="S99" s="12"/>
      <c r="T99" s="12"/>
      <c r="U99" s="23"/>
      <c r="V99" s="23"/>
      <c r="W99" s="23"/>
      <c r="X99" s="23"/>
      <c r="Y99" s="23"/>
      <c r="Z99" s="23"/>
      <c r="AA99" s="23"/>
      <c r="AB99" s="23"/>
      <c r="AC99" s="23"/>
      <c r="AG99" s="23"/>
    </row>
    <row r="100" spans="10:33" x14ac:dyDescent="0.2">
      <c r="J100" s="12"/>
      <c r="K100" s="12"/>
      <c r="N100" s="12"/>
      <c r="O100" s="12"/>
      <c r="R100" s="12"/>
      <c r="S100" s="12"/>
      <c r="T100" s="12"/>
      <c r="U100" s="23"/>
      <c r="V100" s="23"/>
      <c r="W100" s="23"/>
      <c r="X100" s="23"/>
      <c r="Y100" s="23"/>
      <c r="Z100" s="23"/>
      <c r="AA100" s="23"/>
      <c r="AB100" s="23"/>
      <c r="AC100" s="23"/>
      <c r="AG100" s="23"/>
    </row>
    <row r="101" spans="10:33" x14ac:dyDescent="0.2">
      <c r="J101" s="12"/>
      <c r="K101" s="12"/>
      <c r="N101" s="12"/>
      <c r="O101" s="12"/>
      <c r="R101" s="12"/>
      <c r="S101" s="12"/>
      <c r="T101" s="12"/>
      <c r="U101" s="23"/>
      <c r="V101" s="23"/>
      <c r="W101" s="23"/>
      <c r="X101" s="23"/>
      <c r="Y101" s="23"/>
      <c r="Z101" s="23"/>
      <c r="AA101" s="23"/>
      <c r="AB101" s="23"/>
      <c r="AC101" s="23"/>
      <c r="AG101" s="23"/>
    </row>
    <row r="102" spans="10:33" x14ac:dyDescent="0.2">
      <c r="J102" s="12"/>
      <c r="K102" s="12"/>
      <c r="N102" s="12"/>
      <c r="O102" s="12"/>
      <c r="R102" s="12"/>
      <c r="S102" s="12"/>
      <c r="T102" s="12"/>
      <c r="U102" s="23"/>
      <c r="V102" s="23"/>
      <c r="W102" s="23"/>
      <c r="X102" s="23"/>
      <c r="Y102" s="23"/>
      <c r="Z102" s="23"/>
      <c r="AA102" s="23"/>
      <c r="AB102" s="23"/>
      <c r="AC102" s="23"/>
      <c r="AG102" s="23"/>
    </row>
    <row r="103" spans="10:33" x14ac:dyDescent="0.2">
      <c r="J103" s="12"/>
      <c r="K103" s="12"/>
      <c r="N103" s="12"/>
      <c r="O103" s="12"/>
      <c r="R103" s="12"/>
      <c r="S103" s="12"/>
      <c r="T103" s="12"/>
      <c r="U103" s="23"/>
      <c r="V103" s="23"/>
      <c r="W103" s="23"/>
      <c r="X103" s="23"/>
      <c r="Y103" s="23"/>
      <c r="Z103" s="23"/>
      <c r="AA103" s="23"/>
      <c r="AB103" s="23"/>
      <c r="AC103" s="23"/>
      <c r="AG103" s="23"/>
    </row>
    <row r="104" spans="10:33" x14ac:dyDescent="0.2">
      <c r="J104" s="12"/>
      <c r="K104" s="12"/>
      <c r="N104" s="12"/>
      <c r="O104" s="12"/>
      <c r="R104" s="12"/>
      <c r="S104" s="12"/>
      <c r="T104" s="12"/>
      <c r="U104" s="23"/>
      <c r="V104" s="23"/>
      <c r="W104" s="23"/>
      <c r="X104" s="23"/>
      <c r="Y104" s="23"/>
      <c r="Z104" s="23"/>
      <c r="AA104" s="23"/>
      <c r="AB104" s="23"/>
      <c r="AC104" s="23"/>
      <c r="AG104" s="23"/>
    </row>
    <row r="105" spans="10:33" x14ac:dyDescent="0.2">
      <c r="J105" s="12"/>
      <c r="K105" s="12"/>
      <c r="N105" s="12"/>
      <c r="O105" s="12"/>
      <c r="R105" s="12"/>
      <c r="S105" s="12"/>
      <c r="T105" s="12"/>
      <c r="U105" s="23"/>
      <c r="V105" s="23"/>
      <c r="W105" s="23"/>
      <c r="X105" s="23"/>
      <c r="Y105" s="23"/>
      <c r="Z105" s="23"/>
      <c r="AA105" s="23"/>
      <c r="AB105" s="23"/>
      <c r="AC105" s="23"/>
      <c r="AG105" s="23"/>
    </row>
    <row r="106" spans="10:33" x14ac:dyDescent="0.2">
      <c r="J106" s="12"/>
      <c r="K106" s="12"/>
      <c r="N106" s="12"/>
      <c r="O106" s="12"/>
      <c r="R106" s="12"/>
      <c r="S106" s="12"/>
      <c r="T106" s="12"/>
      <c r="U106" s="23"/>
      <c r="V106" s="23"/>
      <c r="W106" s="23"/>
      <c r="X106" s="23"/>
      <c r="Y106" s="23"/>
      <c r="Z106" s="23"/>
      <c r="AA106" s="23"/>
      <c r="AB106" s="23"/>
      <c r="AC106" s="23"/>
      <c r="AG106" s="23"/>
    </row>
    <row r="107" spans="10:33" x14ac:dyDescent="0.2">
      <c r="J107" s="12"/>
      <c r="K107" s="12"/>
      <c r="N107" s="12"/>
      <c r="O107" s="12"/>
      <c r="R107" s="12"/>
      <c r="S107" s="12"/>
      <c r="T107" s="12"/>
      <c r="U107" s="23"/>
      <c r="V107" s="23"/>
      <c r="W107" s="23"/>
      <c r="X107" s="23"/>
      <c r="Y107" s="23"/>
      <c r="Z107" s="23"/>
      <c r="AA107" s="23"/>
      <c r="AB107" s="23"/>
      <c r="AC107" s="23"/>
      <c r="AG107" s="23"/>
    </row>
    <row r="108" spans="10:33" x14ac:dyDescent="0.2">
      <c r="J108" s="12"/>
      <c r="K108" s="12"/>
      <c r="N108" s="12"/>
      <c r="O108" s="12"/>
      <c r="R108" s="12"/>
      <c r="S108" s="12"/>
      <c r="T108" s="12"/>
      <c r="U108" s="23"/>
      <c r="V108" s="23"/>
      <c r="W108" s="23"/>
      <c r="X108" s="23"/>
      <c r="Y108" s="23"/>
      <c r="Z108" s="23"/>
      <c r="AA108" s="23"/>
      <c r="AB108" s="23"/>
      <c r="AC108" s="23"/>
      <c r="AG108" s="23"/>
    </row>
    <row r="109" spans="10:33" x14ac:dyDescent="0.2">
      <c r="J109" s="12"/>
      <c r="K109" s="12"/>
      <c r="N109" s="12"/>
      <c r="O109" s="12"/>
      <c r="R109" s="12"/>
      <c r="S109" s="12"/>
      <c r="T109" s="12"/>
      <c r="U109" s="23"/>
      <c r="V109" s="23"/>
      <c r="W109" s="23"/>
      <c r="X109" s="23"/>
      <c r="Y109" s="23"/>
      <c r="Z109" s="23"/>
      <c r="AA109" s="23"/>
      <c r="AB109" s="23"/>
      <c r="AC109" s="23"/>
      <c r="AG109" s="23"/>
    </row>
    <row r="110" spans="10:33" x14ac:dyDescent="0.2">
      <c r="J110" s="12"/>
      <c r="K110" s="12"/>
      <c r="N110" s="12"/>
      <c r="O110" s="12"/>
      <c r="R110" s="12"/>
      <c r="S110" s="12"/>
      <c r="T110" s="12"/>
      <c r="U110" s="23"/>
      <c r="V110" s="23"/>
      <c r="W110" s="23"/>
      <c r="X110" s="23"/>
      <c r="Y110" s="23"/>
      <c r="Z110" s="23"/>
      <c r="AA110" s="23"/>
      <c r="AB110" s="23"/>
      <c r="AC110" s="23"/>
      <c r="AG110" s="23"/>
    </row>
    <row r="111" spans="10:33" x14ac:dyDescent="0.2">
      <c r="J111" s="12"/>
      <c r="K111" s="12"/>
      <c r="N111" s="12"/>
      <c r="O111" s="12"/>
      <c r="R111" s="12"/>
      <c r="S111" s="12"/>
      <c r="T111" s="12"/>
      <c r="U111" s="23"/>
      <c r="V111" s="23"/>
      <c r="W111" s="23"/>
      <c r="X111" s="23"/>
      <c r="Y111" s="23"/>
      <c r="Z111" s="23"/>
      <c r="AA111" s="23"/>
      <c r="AB111" s="23"/>
      <c r="AC111" s="23"/>
      <c r="AG111" s="23"/>
    </row>
    <row r="112" spans="10:33" x14ac:dyDescent="0.2">
      <c r="J112" s="12"/>
      <c r="K112" s="12"/>
      <c r="N112" s="12"/>
      <c r="O112" s="12"/>
      <c r="R112" s="12"/>
      <c r="S112" s="12"/>
      <c r="T112" s="12"/>
      <c r="U112" s="23"/>
      <c r="V112" s="23"/>
      <c r="W112" s="23"/>
      <c r="X112" s="23"/>
      <c r="Y112" s="23"/>
      <c r="Z112" s="23"/>
      <c r="AA112" s="23"/>
      <c r="AB112" s="23"/>
      <c r="AC112" s="23"/>
      <c r="AG112" s="23"/>
    </row>
    <row r="113" spans="10:33" x14ac:dyDescent="0.2">
      <c r="J113" s="12"/>
      <c r="K113" s="12"/>
      <c r="N113" s="12"/>
      <c r="O113" s="12"/>
      <c r="R113" s="12"/>
      <c r="S113" s="12"/>
      <c r="T113" s="12"/>
      <c r="U113" s="23"/>
      <c r="V113" s="23"/>
      <c r="W113" s="23"/>
      <c r="X113" s="23"/>
      <c r="Y113" s="23"/>
      <c r="Z113" s="23"/>
      <c r="AA113" s="23"/>
      <c r="AB113" s="23"/>
      <c r="AC113" s="23"/>
      <c r="AG113" s="23"/>
    </row>
    <row r="114" spans="10:33" x14ac:dyDescent="0.2">
      <c r="J114" s="12"/>
      <c r="K114" s="12"/>
      <c r="N114" s="12"/>
      <c r="O114" s="12"/>
      <c r="R114" s="12"/>
      <c r="S114" s="12"/>
      <c r="T114" s="12"/>
      <c r="U114" s="23"/>
      <c r="V114" s="23"/>
      <c r="W114" s="23"/>
      <c r="X114" s="23"/>
      <c r="Y114" s="23"/>
      <c r="Z114" s="23"/>
      <c r="AA114" s="23"/>
      <c r="AB114" s="23"/>
      <c r="AC114" s="23"/>
      <c r="AG114" s="23"/>
    </row>
    <row r="115" spans="10:33" x14ac:dyDescent="0.2">
      <c r="J115" s="12"/>
      <c r="K115" s="12"/>
      <c r="N115" s="12"/>
      <c r="O115" s="12"/>
      <c r="R115" s="12"/>
      <c r="S115" s="12"/>
      <c r="T115" s="12"/>
      <c r="U115" s="23"/>
      <c r="V115" s="23"/>
      <c r="W115" s="23"/>
      <c r="X115" s="23"/>
      <c r="Y115" s="23"/>
      <c r="Z115" s="23"/>
      <c r="AA115" s="23"/>
      <c r="AB115" s="23"/>
      <c r="AC115" s="23"/>
      <c r="AG115" s="23"/>
    </row>
    <row r="116" spans="10:33" x14ac:dyDescent="0.2">
      <c r="J116" s="12"/>
      <c r="K116" s="12"/>
      <c r="N116" s="12"/>
      <c r="O116" s="12"/>
      <c r="R116" s="12"/>
      <c r="S116" s="12"/>
      <c r="T116" s="12"/>
      <c r="U116" s="23"/>
      <c r="V116" s="23"/>
      <c r="W116" s="23"/>
      <c r="X116" s="23"/>
      <c r="Y116" s="23"/>
      <c r="Z116" s="23"/>
      <c r="AA116" s="23"/>
      <c r="AB116" s="23"/>
      <c r="AC116" s="23"/>
      <c r="AG116" s="23"/>
    </row>
    <row r="117" spans="10:33" x14ac:dyDescent="0.2">
      <c r="J117" s="12"/>
      <c r="K117" s="12"/>
      <c r="N117" s="12"/>
      <c r="O117" s="12"/>
      <c r="R117" s="12"/>
      <c r="S117" s="12"/>
      <c r="T117" s="12"/>
      <c r="U117" s="23"/>
      <c r="V117" s="23"/>
      <c r="W117" s="23"/>
      <c r="X117" s="23"/>
      <c r="Y117" s="23"/>
      <c r="Z117" s="23"/>
      <c r="AA117" s="23"/>
      <c r="AB117" s="23"/>
      <c r="AC117" s="23"/>
      <c r="AG117" s="23"/>
    </row>
    <row r="118" spans="10:33" x14ac:dyDescent="0.2">
      <c r="J118" s="12"/>
      <c r="K118" s="12"/>
      <c r="N118" s="12"/>
      <c r="O118" s="12"/>
      <c r="R118" s="12"/>
      <c r="S118" s="12"/>
      <c r="T118" s="12"/>
      <c r="U118" s="23"/>
      <c r="V118" s="23"/>
      <c r="W118" s="23"/>
      <c r="X118" s="23"/>
      <c r="Y118" s="23"/>
      <c r="Z118" s="23"/>
      <c r="AA118" s="23"/>
      <c r="AB118" s="23"/>
      <c r="AC118" s="23"/>
      <c r="AG118" s="23"/>
    </row>
    <row r="119" spans="10:33" x14ac:dyDescent="0.2">
      <c r="J119" s="12"/>
      <c r="K119" s="12"/>
      <c r="N119" s="12"/>
      <c r="O119" s="12"/>
      <c r="R119" s="12"/>
      <c r="S119" s="12"/>
      <c r="T119" s="12"/>
      <c r="U119" s="23"/>
      <c r="V119" s="23"/>
      <c r="W119" s="23"/>
      <c r="X119" s="23"/>
      <c r="Y119" s="23"/>
      <c r="Z119" s="23"/>
      <c r="AA119" s="23"/>
      <c r="AB119" s="23"/>
      <c r="AC119" s="23"/>
      <c r="AG119" s="23"/>
    </row>
    <row r="120" spans="10:33" x14ac:dyDescent="0.2">
      <c r="J120" s="12"/>
      <c r="K120" s="12"/>
      <c r="N120" s="12"/>
      <c r="O120" s="12"/>
      <c r="R120" s="12"/>
      <c r="S120" s="12"/>
      <c r="T120" s="12"/>
      <c r="U120" s="23"/>
      <c r="V120" s="23"/>
      <c r="W120" s="23"/>
      <c r="X120" s="23"/>
      <c r="Y120" s="23"/>
      <c r="Z120" s="23"/>
      <c r="AA120" s="23"/>
      <c r="AB120" s="23"/>
      <c r="AC120" s="23"/>
      <c r="AG120" s="23"/>
    </row>
    <row r="121" spans="10:33" x14ac:dyDescent="0.2">
      <c r="J121" s="12"/>
      <c r="K121" s="12"/>
      <c r="N121" s="12"/>
      <c r="O121" s="12"/>
      <c r="R121" s="12"/>
      <c r="S121" s="12"/>
      <c r="T121" s="12"/>
      <c r="U121" s="23"/>
      <c r="V121" s="23"/>
      <c r="W121" s="23"/>
      <c r="X121" s="23"/>
      <c r="Y121" s="23"/>
      <c r="Z121" s="23"/>
      <c r="AA121" s="23"/>
      <c r="AB121" s="23"/>
      <c r="AC121" s="23"/>
      <c r="AG121" s="23"/>
    </row>
    <row r="122" spans="10:33" x14ac:dyDescent="0.2">
      <c r="J122" s="12"/>
      <c r="K122" s="12"/>
      <c r="N122" s="12"/>
      <c r="O122" s="12"/>
      <c r="R122" s="12"/>
      <c r="S122" s="12"/>
      <c r="T122" s="12"/>
      <c r="U122" s="23"/>
      <c r="V122" s="23"/>
      <c r="W122" s="23"/>
      <c r="X122" s="23"/>
      <c r="Y122" s="23"/>
      <c r="Z122" s="23"/>
      <c r="AA122" s="23"/>
      <c r="AB122" s="23"/>
      <c r="AC122" s="23"/>
      <c r="AG122" s="23"/>
    </row>
    <row r="123" spans="10:33" x14ac:dyDescent="0.2">
      <c r="J123" s="12"/>
      <c r="K123" s="12"/>
      <c r="N123" s="12"/>
      <c r="O123" s="12"/>
      <c r="R123" s="12"/>
      <c r="S123" s="12"/>
      <c r="T123" s="12"/>
      <c r="U123" s="23"/>
      <c r="V123" s="23"/>
      <c r="W123" s="23"/>
      <c r="X123" s="23"/>
      <c r="Y123" s="23"/>
      <c r="Z123" s="23"/>
      <c r="AA123" s="23"/>
      <c r="AB123" s="23"/>
      <c r="AC123" s="23"/>
      <c r="AG123" s="23"/>
    </row>
    <row r="124" spans="10:33" x14ac:dyDescent="0.2">
      <c r="J124" s="12"/>
      <c r="K124" s="12"/>
      <c r="N124" s="12"/>
      <c r="O124" s="12"/>
      <c r="R124" s="12"/>
      <c r="S124" s="12"/>
      <c r="T124" s="12"/>
      <c r="U124" s="23"/>
      <c r="V124" s="23"/>
      <c r="W124" s="23"/>
      <c r="X124" s="23"/>
      <c r="Y124" s="23"/>
      <c r="Z124" s="23"/>
      <c r="AA124" s="23"/>
      <c r="AB124" s="23"/>
      <c r="AC124" s="23"/>
      <c r="AG124" s="23"/>
    </row>
    <row r="125" spans="10:33" x14ac:dyDescent="0.2">
      <c r="J125" s="12"/>
      <c r="K125" s="12"/>
      <c r="N125" s="12"/>
      <c r="O125" s="12"/>
      <c r="R125" s="12"/>
      <c r="S125" s="12"/>
      <c r="T125" s="12"/>
      <c r="U125" s="23"/>
      <c r="V125" s="23"/>
      <c r="W125" s="23"/>
      <c r="X125" s="23"/>
      <c r="Y125" s="23"/>
      <c r="Z125" s="23"/>
      <c r="AA125" s="23"/>
      <c r="AB125" s="23"/>
      <c r="AC125" s="23"/>
      <c r="AG125" s="23"/>
    </row>
    <row r="126" spans="10:33" x14ac:dyDescent="0.2">
      <c r="J126" s="12"/>
      <c r="K126" s="12"/>
      <c r="N126" s="12"/>
      <c r="O126" s="12"/>
      <c r="R126" s="12"/>
      <c r="S126" s="12"/>
      <c r="T126" s="12"/>
      <c r="U126" s="23"/>
      <c r="V126" s="23"/>
      <c r="W126" s="23"/>
      <c r="X126" s="23"/>
      <c r="Y126" s="23"/>
      <c r="Z126" s="23"/>
      <c r="AA126" s="23"/>
      <c r="AB126" s="23"/>
      <c r="AC126" s="23"/>
      <c r="AG126" s="23"/>
    </row>
    <row r="127" spans="10:33" x14ac:dyDescent="0.2">
      <c r="J127" s="12"/>
      <c r="K127" s="12"/>
      <c r="N127" s="12"/>
      <c r="O127" s="12"/>
      <c r="R127" s="12"/>
      <c r="S127" s="12"/>
      <c r="T127" s="12"/>
      <c r="U127" s="23"/>
      <c r="V127" s="23"/>
      <c r="W127" s="23"/>
      <c r="X127" s="23"/>
      <c r="Y127" s="23"/>
      <c r="Z127" s="23"/>
      <c r="AA127" s="23"/>
      <c r="AB127" s="23"/>
      <c r="AC127" s="23"/>
      <c r="AG127" s="23"/>
    </row>
    <row r="128" spans="10:33" x14ac:dyDescent="0.2">
      <c r="J128" s="12"/>
      <c r="K128" s="12"/>
      <c r="N128" s="12"/>
      <c r="O128" s="12"/>
      <c r="R128" s="12"/>
      <c r="S128" s="12"/>
      <c r="T128" s="12"/>
      <c r="U128" s="23"/>
      <c r="V128" s="23"/>
      <c r="W128" s="23"/>
      <c r="X128" s="23"/>
      <c r="Y128" s="23"/>
      <c r="Z128" s="23"/>
      <c r="AA128" s="23"/>
      <c r="AB128" s="23"/>
      <c r="AC128" s="23"/>
      <c r="AG128" s="23"/>
    </row>
    <row r="129" spans="10:33" x14ac:dyDescent="0.2">
      <c r="J129" s="12"/>
      <c r="K129" s="12"/>
      <c r="N129" s="12"/>
      <c r="O129" s="12"/>
      <c r="R129" s="12"/>
      <c r="S129" s="12"/>
      <c r="T129" s="12"/>
      <c r="U129" s="23"/>
      <c r="V129" s="23"/>
      <c r="W129" s="23"/>
      <c r="X129" s="23"/>
      <c r="Y129" s="23"/>
      <c r="Z129" s="23"/>
      <c r="AA129" s="23"/>
      <c r="AB129" s="23"/>
      <c r="AC129" s="23"/>
      <c r="AG129" s="23"/>
    </row>
    <row r="130" spans="10:33" x14ac:dyDescent="0.2">
      <c r="J130" s="12"/>
      <c r="K130" s="12"/>
      <c r="N130" s="12"/>
      <c r="O130" s="12"/>
      <c r="R130" s="12"/>
      <c r="S130" s="12"/>
      <c r="T130" s="12"/>
      <c r="U130" s="23"/>
      <c r="V130" s="23"/>
      <c r="W130" s="23"/>
      <c r="X130" s="23"/>
      <c r="Y130" s="23"/>
      <c r="Z130" s="23"/>
      <c r="AA130" s="23"/>
      <c r="AB130" s="23"/>
      <c r="AC130" s="23"/>
      <c r="AG130" s="23"/>
    </row>
    <row r="131" spans="10:33" x14ac:dyDescent="0.2">
      <c r="J131" s="12"/>
      <c r="K131" s="12"/>
      <c r="N131" s="12"/>
      <c r="O131" s="12"/>
      <c r="R131" s="12"/>
      <c r="S131" s="12"/>
      <c r="T131" s="12"/>
      <c r="U131" s="23"/>
      <c r="V131" s="23"/>
      <c r="W131" s="23"/>
      <c r="X131" s="23"/>
      <c r="Y131" s="23"/>
      <c r="Z131" s="23"/>
      <c r="AA131" s="23"/>
      <c r="AB131" s="23"/>
      <c r="AC131" s="23"/>
      <c r="AG131" s="23"/>
    </row>
    <row r="132" spans="10:33" x14ac:dyDescent="0.2">
      <c r="J132" s="12"/>
      <c r="K132" s="12"/>
      <c r="N132" s="12"/>
      <c r="O132" s="12"/>
      <c r="R132" s="12"/>
      <c r="S132" s="12"/>
      <c r="T132" s="12"/>
      <c r="U132" s="23"/>
      <c r="V132" s="23"/>
      <c r="W132" s="23"/>
      <c r="X132" s="23"/>
      <c r="Y132" s="23"/>
      <c r="Z132" s="23"/>
      <c r="AA132" s="23"/>
      <c r="AB132" s="23"/>
      <c r="AC132" s="23"/>
      <c r="AG132" s="23"/>
    </row>
    <row r="133" spans="10:33" x14ac:dyDescent="0.2">
      <c r="J133" s="12"/>
      <c r="K133" s="12"/>
      <c r="N133" s="12"/>
      <c r="O133" s="12"/>
      <c r="R133" s="12"/>
      <c r="S133" s="12"/>
      <c r="T133" s="12"/>
      <c r="U133" s="23"/>
      <c r="V133" s="23"/>
      <c r="W133" s="23"/>
      <c r="X133" s="23"/>
      <c r="Y133" s="23"/>
      <c r="Z133" s="23"/>
      <c r="AA133" s="23"/>
      <c r="AB133" s="23"/>
      <c r="AC133" s="23"/>
      <c r="AG133" s="23"/>
    </row>
    <row r="134" spans="10:33" x14ac:dyDescent="0.2">
      <c r="J134" s="12"/>
      <c r="K134" s="12"/>
      <c r="N134" s="12"/>
      <c r="O134" s="12"/>
      <c r="R134" s="12"/>
      <c r="S134" s="12"/>
      <c r="T134" s="12"/>
      <c r="U134" s="23"/>
      <c r="V134" s="23"/>
      <c r="W134" s="23"/>
      <c r="X134" s="23"/>
      <c r="Y134" s="23"/>
      <c r="Z134" s="23"/>
      <c r="AA134" s="23"/>
      <c r="AB134" s="23"/>
      <c r="AC134" s="23"/>
      <c r="AG134" s="23"/>
    </row>
    <row r="135" spans="10:33" x14ac:dyDescent="0.2">
      <c r="J135" s="12"/>
      <c r="K135" s="12"/>
      <c r="N135" s="12"/>
      <c r="O135" s="12"/>
      <c r="R135" s="12"/>
      <c r="S135" s="12"/>
      <c r="T135" s="12"/>
      <c r="U135" s="23"/>
      <c r="V135" s="23"/>
      <c r="W135" s="23"/>
      <c r="X135" s="23"/>
      <c r="Y135" s="23"/>
      <c r="Z135" s="23"/>
      <c r="AA135" s="23"/>
      <c r="AB135" s="23"/>
      <c r="AC135" s="23"/>
      <c r="AG135" s="23"/>
    </row>
    <row r="136" spans="10:33" x14ac:dyDescent="0.2">
      <c r="J136" s="12"/>
      <c r="K136" s="12"/>
      <c r="N136" s="12"/>
      <c r="O136" s="12"/>
      <c r="R136" s="12"/>
      <c r="S136" s="12"/>
      <c r="T136" s="12"/>
      <c r="U136" s="23"/>
      <c r="V136" s="23"/>
      <c r="W136" s="23"/>
      <c r="X136" s="23"/>
      <c r="Y136" s="23"/>
      <c r="Z136" s="23"/>
      <c r="AA136" s="23"/>
      <c r="AB136" s="23"/>
      <c r="AC136" s="23"/>
      <c r="AG136" s="23"/>
    </row>
    <row r="137" spans="10:33" x14ac:dyDescent="0.2">
      <c r="J137" s="12"/>
      <c r="K137" s="12"/>
      <c r="N137" s="12"/>
      <c r="O137" s="12"/>
      <c r="R137" s="12"/>
      <c r="S137" s="12"/>
      <c r="T137" s="12"/>
      <c r="U137" s="23"/>
      <c r="V137" s="23"/>
      <c r="W137" s="23"/>
      <c r="X137" s="23"/>
      <c r="Y137" s="23"/>
      <c r="Z137" s="23"/>
      <c r="AA137" s="23"/>
      <c r="AB137" s="23"/>
      <c r="AC137" s="23"/>
      <c r="AG137" s="23"/>
    </row>
    <row r="138" spans="10:33" x14ac:dyDescent="0.2">
      <c r="J138" s="12"/>
      <c r="K138" s="12"/>
      <c r="N138" s="12"/>
      <c r="O138" s="12"/>
      <c r="R138" s="12"/>
      <c r="S138" s="12"/>
      <c r="T138" s="12"/>
      <c r="U138" s="23"/>
      <c r="V138" s="23"/>
      <c r="W138" s="23"/>
      <c r="X138" s="23"/>
      <c r="Y138" s="23"/>
      <c r="Z138" s="23"/>
      <c r="AA138" s="23"/>
      <c r="AB138" s="23"/>
      <c r="AC138" s="23"/>
      <c r="AG138" s="23"/>
    </row>
    <row r="139" spans="10:33" x14ac:dyDescent="0.2">
      <c r="J139" s="12"/>
      <c r="K139" s="12"/>
      <c r="N139" s="12"/>
      <c r="O139" s="12"/>
      <c r="R139" s="12"/>
      <c r="S139" s="12"/>
      <c r="T139" s="12"/>
      <c r="U139" s="23"/>
      <c r="V139" s="23"/>
      <c r="W139" s="23"/>
      <c r="X139" s="23"/>
      <c r="Y139" s="23"/>
      <c r="Z139" s="23"/>
      <c r="AA139" s="23"/>
      <c r="AB139" s="23"/>
      <c r="AC139" s="23"/>
      <c r="AG139" s="23"/>
    </row>
    <row r="140" spans="10:33" x14ac:dyDescent="0.2">
      <c r="J140" s="12"/>
      <c r="K140" s="12"/>
      <c r="N140" s="12"/>
      <c r="O140" s="12"/>
      <c r="R140" s="12"/>
      <c r="S140" s="12"/>
      <c r="T140" s="12"/>
      <c r="U140" s="23"/>
      <c r="V140" s="23"/>
      <c r="W140" s="23"/>
      <c r="X140" s="23"/>
      <c r="Y140" s="23"/>
      <c r="Z140" s="23"/>
      <c r="AA140" s="23"/>
      <c r="AB140" s="23"/>
      <c r="AC140" s="23"/>
      <c r="AG140" s="23"/>
    </row>
    <row r="141" spans="10:33" x14ac:dyDescent="0.2">
      <c r="J141" s="12"/>
      <c r="K141" s="12"/>
      <c r="N141" s="12"/>
      <c r="O141" s="12"/>
      <c r="R141" s="12"/>
      <c r="S141" s="12"/>
      <c r="T141" s="12"/>
      <c r="U141" s="23"/>
      <c r="V141" s="23"/>
      <c r="W141" s="23"/>
      <c r="X141" s="23"/>
      <c r="Y141" s="23"/>
      <c r="Z141" s="23"/>
      <c r="AA141" s="23"/>
      <c r="AB141" s="23"/>
      <c r="AC141" s="23"/>
      <c r="AG141" s="23"/>
    </row>
    <row r="142" spans="10:33" x14ac:dyDescent="0.2">
      <c r="J142" s="12"/>
      <c r="K142" s="12"/>
      <c r="N142" s="12"/>
      <c r="O142" s="12"/>
      <c r="R142" s="12"/>
      <c r="S142" s="12"/>
      <c r="T142" s="12"/>
      <c r="U142" s="23"/>
      <c r="V142" s="23"/>
      <c r="W142" s="23"/>
      <c r="X142" s="23"/>
      <c r="Y142" s="23"/>
      <c r="Z142" s="23"/>
      <c r="AA142" s="23"/>
      <c r="AB142" s="23"/>
      <c r="AC142" s="23"/>
      <c r="AG142" s="23"/>
    </row>
    <row r="143" spans="10:33" x14ac:dyDescent="0.2">
      <c r="J143" s="12"/>
      <c r="K143" s="12"/>
      <c r="N143" s="12"/>
      <c r="O143" s="12"/>
      <c r="R143" s="12"/>
      <c r="S143" s="12"/>
      <c r="T143" s="12"/>
      <c r="U143" s="23"/>
      <c r="V143" s="23"/>
      <c r="W143" s="23"/>
      <c r="X143" s="23"/>
      <c r="Y143" s="23"/>
      <c r="Z143" s="23"/>
      <c r="AA143" s="23"/>
      <c r="AB143" s="23"/>
      <c r="AC143" s="23"/>
      <c r="AG143" s="23"/>
    </row>
    <row r="144" spans="10:33" x14ac:dyDescent="0.2">
      <c r="J144" s="12"/>
      <c r="K144" s="12"/>
      <c r="N144" s="12"/>
      <c r="O144" s="12"/>
      <c r="R144" s="12"/>
      <c r="S144" s="12"/>
      <c r="T144" s="12"/>
      <c r="U144" s="23"/>
      <c r="V144" s="23"/>
      <c r="W144" s="23"/>
      <c r="X144" s="23"/>
      <c r="Y144" s="23"/>
      <c r="Z144" s="23"/>
      <c r="AA144" s="23"/>
      <c r="AB144" s="23"/>
      <c r="AC144" s="23"/>
      <c r="AG144" s="23"/>
    </row>
    <row r="145" spans="10:33" x14ac:dyDescent="0.2">
      <c r="J145" s="12"/>
      <c r="K145" s="12"/>
      <c r="N145" s="12"/>
      <c r="O145" s="12"/>
      <c r="R145" s="12"/>
      <c r="S145" s="12"/>
      <c r="T145" s="12"/>
      <c r="U145" s="23"/>
      <c r="V145" s="23"/>
      <c r="W145" s="23"/>
      <c r="X145" s="23"/>
      <c r="Y145" s="23"/>
      <c r="Z145" s="23"/>
      <c r="AA145" s="23"/>
      <c r="AB145" s="23"/>
      <c r="AC145" s="23"/>
      <c r="AG145" s="23"/>
    </row>
    <row r="146" spans="10:33" x14ac:dyDescent="0.2">
      <c r="J146" s="12"/>
      <c r="K146" s="12"/>
      <c r="N146" s="12"/>
      <c r="O146" s="12"/>
      <c r="R146" s="12"/>
      <c r="S146" s="12"/>
      <c r="T146" s="12"/>
      <c r="U146" s="23"/>
      <c r="V146" s="23"/>
      <c r="W146" s="23"/>
      <c r="X146" s="23"/>
      <c r="Y146" s="23"/>
      <c r="Z146" s="23"/>
      <c r="AA146" s="23"/>
      <c r="AB146" s="23"/>
      <c r="AC146" s="23"/>
      <c r="AG146" s="23"/>
    </row>
    <row r="147" spans="10:33" x14ac:dyDescent="0.2">
      <c r="J147" s="12"/>
      <c r="K147" s="12"/>
      <c r="N147" s="12"/>
      <c r="O147" s="12"/>
      <c r="R147" s="12"/>
      <c r="S147" s="12"/>
      <c r="T147" s="12"/>
      <c r="U147" s="23"/>
      <c r="V147" s="23"/>
      <c r="W147" s="23"/>
      <c r="X147" s="23"/>
      <c r="Y147" s="23"/>
      <c r="Z147" s="23"/>
      <c r="AA147" s="23"/>
      <c r="AB147" s="23"/>
      <c r="AC147" s="23"/>
      <c r="AG147" s="23"/>
    </row>
    <row r="148" spans="10:33" x14ac:dyDescent="0.2">
      <c r="J148" s="12"/>
      <c r="K148" s="12"/>
      <c r="N148" s="12"/>
      <c r="O148" s="12"/>
      <c r="R148" s="12"/>
      <c r="S148" s="12"/>
      <c r="T148" s="12"/>
      <c r="U148" s="23"/>
      <c r="V148" s="23"/>
      <c r="W148" s="23"/>
      <c r="X148" s="23"/>
      <c r="Y148" s="23"/>
      <c r="Z148" s="23"/>
      <c r="AA148" s="23"/>
      <c r="AB148" s="23"/>
      <c r="AC148" s="23"/>
      <c r="AG148" s="23"/>
    </row>
    <row r="149" spans="10:33" x14ac:dyDescent="0.2">
      <c r="J149" s="12"/>
      <c r="K149" s="12"/>
      <c r="N149" s="12"/>
      <c r="O149" s="12"/>
      <c r="R149" s="12"/>
      <c r="S149" s="12"/>
      <c r="T149" s="12"/>
      <c r="U149" s="23"/>
      <c r="V149" s="23"/>
      <c r="W149" s="23"/>
      <c r="X149" s="23"/>
      <c r="Y149" s="23"/>
      <c r="Z149" s="23"/>
      <c r="AA149" s="23"/>
      <c r="AB149" s="23"/>
      <c r="AC149" s="23"/>
      <c r="AG149" s="23"/>
    </row>
    <row r="150" spans="10:33" x14ac:dyDescent="0.2">
      <c r="J150" s="12"/>
      <c r="K150" s="12"/>
      <c r="N150" s="12"/>
      <c r="O150" s="12"/>
      <c r="R150" s="12"/>
      <c r="S150" s="12"/>
      <c r="T150" s="12"/>
      <c r="U150" s="23"/>
      <c r="V150" s="23"/>
      <c r="W150" s="23"/>
      <c r="X150" s="23"/>
      <c r="Y150" s="23"/>
      <c r="Z150" s="23"/>
      <c r="AA150" s="23"/>
      <c r="AB150" s="23"/>
      <c r="AC150" s="23"/>
      <c r="AG150" s="23"/>
    </row>
    <row r="151" spans="10:33" x14ac:dyDescent="0.2">
      <c r="J151" s="12"/>
      <c r="K151" s="12"/>
      <c r="N151" s="12"/>
      <c r="O151" s="12"/>
      <c r="R151" s="12"/>
      <c r="S151" s="12"/>
      <c r="T151" s="12"/>
      <c r="U151" s="23"/>
      <c r="V151" s="23"/>
      <c r="W151" s="23"/>
      <c r="X151" s="23"/>
      <c r="Y151" s="23"/>
      <c r="Z151" s="23"/>
      <c r="AA151" s="23"/>
      <c r="AB151" s="23"/>
      <c r="AC151" s="23"/>
      <c r="AG151" s="23"/>
    </row>
    <row r="152" spans="10:33" x14ac:dyDescent="0.2">
      <c r="J152" s="12"/>
      <c r="K152" s="12"/>
      <c r="N152" s="12"/>
      <c r="O152" s="12"/>
      <c r="R152" s="12"/>
      <c r="S152" s="12"/>
      <c r="T152" s="12"/>
      <c r="U152" s="23"/>
      <c r="V152" s="23"/>
      <c r="W152" s="23"/>
      <c r="X152" s="23"/>
      <c r="Y152" s="23"/>
      <c r="Z152" s="23"/>
      <c r="AA152" s="23"/>
      <c r="AB152" s="23"/>
      <c r="AC152" s="23"/>
      <c r="AG152" s="23"/>
    </row>
    <row r="153" spans="10:33" x14ac:dyDescent="0.2">
      <c r="J153" s="12"/>
      <c r="K153" s="12"/>
      <c r="N153" s="12"/>
      <c r="O153" s="12"/>
      <c r="R153" s="12"/>
      <c r="S153" s="12"/>
      <c r="T153" s="12"/>
      <c r="U153" s="23"/>
      <c r="V153" s="23"/>
      <c r="W153" s="23"/>
      <c r="X153" s="23"/>
      <c r="Y153" s="23"/>
      <c r="Z153" s="23"/>
      <c r="AA153" s="23"/>
      <c r="AB153" s="23"/>
      <c r="AC153" s="23"/>
      <c r="AG153" s="23"/>
    </row>
    <row r="154" spans="10:33" x14ac:dyDescent="0.2">
      <c r="J154" s="12"/>
      <c r="K154" s="12"/>
      <c r="N154" s="12"/>
      <c r="O154" s="12"/>
      <c r="R154" s="12"/>
      <c r="S154" s="12"/>
      <c r="T154" s="12"/>
      <c r="U154" s="23"/>
      <c r="V154" s="23"/>
      <c r="W154" s="23"/>
      <c r="X154" s="23"/>
      <c r="Y154" s="23"/>
      <c r="Z154" s="23"/>
      <c r="AA154" s="23"/>
      <c r="AB154" s="23"/>
      <c r="AC154" s="23"/>
      <c r="AG154" s="23"/>
    </row>
    <row r="155" spans="10:33" x14ac:dyDescent="0.2">
      <c r="J155" s="12"/>
      <c r="K155" s="12"/>
      <c r="N155" s="12"/>
      <c r="O155" s="12"/>
      <c r="R155" s="12"/>
      <c r="S155" s="12"/>
      <c r="T155" s="12"/>
      <c r="U155" s="23"/>
      <c r="V155" s="23"/>
      <c r="W155" s="23"/>
      <c r="X155" s="23"/>
      <c r="Y155" s="23"/>
      <c r="Z155" s="23"/>
      <c r="AA155" s="23"/>
      <c r="AB155" s="23"/>
      <c r="AC155" s="23"/>
      <c r="AG155" s="23"/>
    </row>
    <row r="156" spans="10:33" x14ac:dyDescent="0.2">
      <c r="J156" s="12"/>
      <c r="K156" s="12"/>
      <c r="N156" s="12"/>
      <c r="O156" s="12"/>
      <c r="R156" s="12"/>
      <c r="S156" s="12"/>
      <c r="T156" s="12"/>
      <c r="U156" s="23"/>
      <c r="V156" s="23"/>
      <c r="W156" s="23"/>
      <c r="X156" s="23"/>
      <c r="Y156" s="23"/>
      <c r="Z156" s="23"/>
      <c r="AA156" s="23"/>
      <c r="AB156" s="23"/>
      <c r="AC156" s="23"/>
      <c r="AG156" s="23"/>
    </row>
    <row r="157" spans="10:33" x14ac:dyDescent="0.2">
      <c r="J157" s="12"/>
      <c r="K157" s="12"/>
      <c r="N157" s="12"/>
      <c r="O157" s="12"/>
      <c r="R157" s="12"/>
      <c r="S157" s="12"/>
      <c r="T157" s="12"/>
      <c r="U157" s="23"/>
      <c r="V157" s="23"/>
      <c r="W157" s="23"/>
      <c r="X157" s="23"/>
      <c r="Y157" s="23"/>
      <c r="Z157" s="23"/>
      <c r="AA157" s="23"/>
      <c r="AB157" s="23"/>
      <c r="AC157" s="23"/>
      <c r="AG157" s="23"/>
    </row>
    <row r="158" spans="10:33" x14ac:dyDescent="0.2">
      <c r="J158" s="12"/>
      <c r="K158" s="12"/>
      <c r="N158" s="12"/>
      <c r="O158" s="12"/>
      <c r="R158" s="12"/>
      <c r="S158" s="12"/>
      <c r="T158" s="12"/>
      <c r="U158" s="23"/>
      <c r="V158" s="23"/>
      <c r="W158" s="23"/>
      <c r="X158" s="23"/>
      <c r="Y158" s="23"/>
      <c r="Z158" s="23"/>
      <c r="AA158" s="23"/>
      <c r="AB158" s="23"/>
      <c r="AC158" s="23"/>
      <c r="AG158" s="23"/>
    </row>
    <row r="159" spans="10:33" x14ac:dyDescent="0.2">
      <c r="J159" s="12"/>
      <c r="K159" s="12"/>
      <c r="N159" s="12"/>
      <c r="O159" s="12"/>
      <c r="R159" s="12"/>
      <c r="S159" s="12"/>
      <c r="T159" s="12"/>
      <c r="U159" s="23"/>
      <c r="V159" s="23"/>
      <c r="W159" s="23"/>
      <c r="X159" s="23"/>
      <c r="Y159" s="23"/>
      <c r="Z159" s="23"/>
      <c r="AA159" s="23"/>
      <c r="AB159" s="23"/>
      <c r="AC159" s="23"/>
      <c r="AG159" s="23"/>
    </row>
    <row r="160" spans="10:33" x14ac:dyDescent="0.2">
      <c r="J160" s="12"/>
      <c r="K160" s="12"/>
      <c r="N160" s="12"/>
      <c r="O160" s="12"/>
      <c r="R160" s="12"/>
      <c r="S160" s="12"/>
      <c r="T160" s="12"/>
      <c r="U160" s="23"/>
      <c r="V160" s="23"/>
      <c r="W160" s="23"/>
      <c r="X160" s="23"/>
      <c r="Y160" s="23"/>
      <c r="Z160" s="23"/>
      <c r="AA160" s="23"/>
      <c r="AB160" s="23"/>
      <c r="AC160" s="23"/>
      <c r="AG160" s="23"/>
    </row>
    <row r="161" spans="10:33" x14ac:dyDescent="0.2">
      <c r="J161" s="12"/>
      <c r="K161" s="12"/>
      <c r="N161" s="12"/>
      <c r="O161" s="12"/>
      <c r="R161" s="12"/>
      <c r="S161" s="12"/>
      <c r="T161" s="12"/>
      <c r="U161" s="23"/>
      <c r="V161" s="23"/>
      <c r="W161" s="23"/>
      <c r="X161" s="23"/>
      <c r="Y161" s="23"/>
      <c r="Z161" s="23"/>
      <c r="AA161" s="23"/>
      <c r="AB161" s="23"/>
      <c r="AC161" s="23"/>
      <c r="AG161" s="23"/>
    </row>
    <row r="162" spans="10:33" x14ac:dyDescent="0.2">
      <c r="J162" s="12"/>
      <c r="K162" s="12"/>
      <c r="N162" s="12"/>
      <c r="O162" s="12"/>
      <c r="R162" s="12"/>
      <c r="S162" s="12"/>
      <c r="T162" s="12"/>
      <c r="U162" s="23"/>
      <c r="V162" s="23"/>
      <c r="W162" s="23"/>
      <c r="X162" s="23"/>
      <c r="Y162" s="23"/>
      <c r="Z162" s="23"/>
      <c r="AA162" s="23"/>
      <c r="AB162" s="23"/>
      <c r="AC162" s="23"/>
      <c r="AG162" s="23"/>
    </row>
    <row r="163" spans="10:33" x14ac:dyDescent="0.2">
      <c r="J163" s="12"/>
      <c r="K163" s="12"/>
      <c r="N163" s="12"/>
      <c r="O163" s="12"/>
      <c r="R163" s="12"/>
      <c r="S163" s="12"/>
      <c r="T163" s="12"/>
      <c r="U163" s="23"/>
      <c r="V163" s="23"/>
      <c r="W163" s="23"/>
      <c r="X163" s="23"/>
      <c r="Y163" s="23"/>
      <c r="Z163" s="23"/>
      <c r="AA163" s="23"/>
      <c r="AB163" s="23"/>
      <c r="AC163" s="23"/>
      <c r="AG163" s="23"/>
    </row>
    <row r="164" spans="10:33" x14ac:dyDescent="0.2">
      <c r="J164" s="12"/>
      <c r="K164" s="12"/>
      <c r="N164" s="12"/>
      <c r="O164" s="12"/>
      <c r="R164" s="12"/>
      <c r="S164" s="12"/>
      <c r="T164" s="12"/>
      <c r="U164" s="23"/>
      <c r="V164" s="23"/>
      <c r="W164" s="23"/>
      <c r="X164" s="23"/>
      <c r="Y164" s="23"/>
      <c r="Z164" s="23"/>
      <c r="AA164" s="23"/>
      <c r="AB164" s="23"/>
      <c r="AC164" s="23"/>
      <c r="AG164" s="23"/>
    </row>
    <row r="165" spans="10:33" x14ac:dyDescent="0.2">
      <c r="J165" s="12"/>
      <c r="K165" s="12"/>
      <c r="N165" s="12"/>
      <c r="O165" s="12"/>
      <c r="R165" s="12"/>
      <c r="S165" s="12"/>
      <c r="T165" s="12"/>
      <c r="U165" s="23"/>
      <c r="V165" s="23"/>
      <c r="W165" s="23"/>
      <c r="X165" s="23"/>
      <c r="Y165" s="23"/>
      <c r="Z165" s="23"/>
      <c r="AA165" s="23"/>
      <c r="AB165" s="23"/>
      <c r="AC165" s="23"/>
      <c r="AG165" s="23"/>
    </row>
    <row r="166" spans="10:33" x14ac:dyDescent="0.2">
      <c r="J166" s="12"/>
      <c r="K166" s="12"/>
      <c r="N166" s="12"/>
      <c r="O166" s="12"/>
      <c r="R166" s="12"/>
      <c r="S166" s="12"/>
      <c r="T166" s="12"/>
      <c r="U166" s="23"/>
      <c r="V166" s="23"/>
      <c r="W166" s="23"/>
      <c r="X166" s="23"/>
      <c r="Y166" s="23"/>
      <c r="Z166" s="23"/>
      <c r="AA166" s="23"/>
      <c r="AB166" s="23"/>
      <c r="AC166" s="23"/>
      <c r="AG166" s="23"/>
    </row>
    <row r="167" spans="10:33" x14ac:dyDescent="0.2">
      <c r="J167" s="12"/>
      <c r="K167" s="12"/>
      <c r="N167" s="12"/>
      <c r="O167" s="12"/>
      <c r="R167" s="12"/>
      <c r="S167" s="12"/>
      <c r="T167" s="12"/>
      <c r="U167" s="23"/>
      <c r="V167" s="23"/>
      <c r="W167" s="23"/>
      <c r="X167" s="23"/>
      <c r="Y167" s="23"/>
      <c r="Z167" s="23"/>
      <c r="AA167" s="23"/>
      <c r="AB167" s="23"/>
      <c r="AC167" s="23"/>
      <c r="AG167" s="23"/>
    </row>
    <row r="168" spans="10:33" x14ac:dyDescent="0.2">
      <c r="J168" s="12"/>
      <c r="K168" s="12"/>
      <c r="N168" s="12"/>
      <c r="O168" s="12"/>
      <c r="R168" s="12"/>
      <c r="S168" s="12"/>
      <c r="T168" s="12"/>
      <c r="U168" s="23"/>
      <c r="V168" s="23"/>
      <c r="W168" s="23"/>
      <c r="X168" s="23"/>
      <c r="Y168" s="23"/>
      <c r="Z168" s="23"/>
      <c r="AA168" s="23"/>
      <c r="AB168" s="23"/>
      <c r="AC168" s="23"/>
      <c r="AG168" s="23"/>
    </row>
    <row r="169" spans="10:33" x14ac:dyDescent="0.2">
      <c r="J169" s="12"/>
      <c r="K169" s="12"/>
      <c r="N169" s="12"/>
      <c r="O169" s="12"/>
      <c r="R169" s="12"/>
      <c r="S169" s="12"/>
      <c r="T169" s="12"/>
      <c r="U169" s="23"/>
      <c r="V169" s="23"/>
      <c r="W169" s="23"/>
      <c r="X169" s="23"/>
      <c r="Y169" s="23"/>
      <c r="Z169" s="23"/>
      <c r="AA169" s="23"/>
      <c r="AB169" s="23"/>
      <c r="AC169" s="23"/>
      <c r="AG169" s="23"/>
    </row>
    <row r="170" spans="10:33" x14ac:dyDescent="0.2">
      <c r="J170" s="12"/>
      <c r="K170" s="12"/>
      <c r="N170" s="12"/>
      <c r="O170" s="12"/>
      <c r="R170" s="12"/>
      <c r="S170" s="12"/>
      <c r="T170" s="12"/>
      <c r="U170" s="23"/>
      <c r="V170" s="23"/>
      <c r="W170" s="23"/>
      <c r="X170" s="23"/>
      <c r="Y170" s="23"/>
      <c r="Z170" s="23"/>
      <c r="AA170" s="23"/>
      <c r="AB170" s="23"/>
      <c r="AC170" s="23"/>
      <c r="AG170" s="23"/>
    </row>
    <row r="171" spans="10:33" x14ac:dyDescent="0.2">
      <c r="J171" s="12"/>
      <c r="K171" s="12"/>
      <c r="N171" s="12"/>
      <c r="O171" s="12"/>
      <c r="R171" s="12"/>
      <c r="S171" s="12"/>
      <c r="T171" s="12"/>
      <c r="U171" s="23"/>
      <c r="V171" s="23"/>
      <c r="W171" s="23"/>
      <c r="X171" s="23"/>
      <c r="Y171" s="23"/>
      <c r="Z171" s="23"/>
      <c r="AA171" s="23"/>
      <c r="AB171" s="23"/>
      <c r="AC171" s="23"/>
      <c r="AG171" s="23"/>
    </row>
    <row r="172" spans="10:33" x14ac:dyDescent="0.2">
      <c r="J172" s="12"/>
      <c r="K172" s="12"/>
      <c r="N172" s="12"/>
      <c r="O172" s="12"/>
      <c r="R172" s="12"/>
      <c r="S172" s="12"/>
      <c r="T172" s="12"/>
      <c r="U172" s="23"/>
      <c r="V172" s="23"/>
      <c r="W172" s="23"/>
      <c r="X172" s="23"/>
      <c r="Y172" s="23"/>
      <c r="Z172" s="23"/>
      <c r="AA172" s="23"/>
      <c r="AB172" s="23"/>
      <c r="AC172" s="23"/>
      <c r="AG172" s="23"/>
    </row>
    <row r="173" spans="10:33" x14ac:dyDescent="0.2">
      <c r="J173" s="12"/>
      <c r="K173" s="12"/>
      <c r="N173" s="12"/>
      <c r="O173" s="12"/>
      <c r="R173" s="12"/>
      <c r="S173" s="12"/>
      <c r="T173" s="12"/>
      <c r="U173" s="23"/>
      <c r="V173" s="23"/>
      <c r="W173" s="23"/>
      <c r="X173" s="23"/>
      <c r="Y173" s="23"/>
      <c r="Z173" s="23"/>
      <c r="AA173" s="23"/>
      <c r="AB173" s="23"/>
      <c r="AC173" s="23"/>
      <c r="AG173" s="23"/>
    </row>
    <row r="174" spans="10:33" x14ac:dyDescent="0.2">
      <c r="J174" s="12"/>
      <c r="K174" s="12"/>
      <c r="N174" s="12"/>
      <c r="O174" s="12"/>
      <c r="R174" s="12"/>
      <c r="S174" s="12"/>
      <c r="T174" s="12"/>
      <c r="U174" s="23"/>
      <c r="V174" s="23"/>
      <c r="W174" s="23"/>
      <c r="X174" s="23"/>
      <c r="Y174" s="23"/>
      <c r="Z174" s="23"/>
      <c r="AA174" s="23"/>
      <c r="AB174" s="23"/>
      <c r="AC174" s="23"/>
      <c r="AG174" s="23"/>
    </row>
    <row r="175" spans="10:33" x14ac:dyDescent="0.2">
      <c r="J175" s="12"/>
      <c r="K175" s="12"/>
      <c r="N175" s="12"/>
      <c r="O175" s="12"/>
      <c r="R175" s="12"/>
      <c r="S175" s="12"/>
      <c r="T175" s="12"/>
      <c r="U175" s="23"/>
      <c r="V175" s="23"/>
      <c r="W175" s="23"/>
      <c r="X175" s="23"/>
      <c r="Y175" s="23"/>
      <c r="Z175" s="23"/>
      <c r="AA175" s="23"/>
      <c r="AB175" s="23"/>
      <c r="AC175" s="23"/>
      <c r="AG175" s="23"/>
    </row>
    <row r="176" spans="10:33" x14ac:dyDescent="0.2">
      <c r="J176" s="12"/>
      <c r="K176" s="12"/>
      <c r="N176" s="12"/>
      <c r="O176" s="12"/>
      <c r="R176" s="12"/>
      <c r="S176" s="12"/>
      <c r="T176" s="12"/>
      <c r="U176" s="23"/>
      <c r="V176" s="23"/>
      <c r="W176" s="23"/>
      <c r="X176" s="23"/>
      <c r="Y176" s="23"/>
      <c r="Z176" s="23"/>
      <c r="AA176" s="23"/>
      <c r="AB176" s="23"/>
      <c r="AC176" s="23"/>
      <c r="AG176" s="23"/>
    </row>
    <row r="177" spans="10:33" x14ac:dyDescent="0.2">
      <c r="J177" s="12"/>
      <c r="K177" s="12"/>
      <c r="N177" s="12"/>
      <c r="O177" s="12"/>
      <c r="R177" s="12"/>
      <c r="S177" s="12"/>
      <c r="T177" s="12"/>
      <c r="U177" s="23"/>
      <c r="V177" s="23"/>
      <c r="W177" s="23"/>
      <c r="X177" s="23"/>
      <c r="Y177" s="23"/>
      <c r="Z177" s="23"/>
      <c r="AA177" s="23"/>
      <c r="AB177" s="23"/>
      <c r="AC177" s="23"/>
      <c r="AG177" s="23"/>
    </row>
    <row r="178" spans="10:33" x14ac:dyDescent="0.2">
      <c r="J178" s="12"/>
      <c r="K178" s="12"/>
      <c r="N178" s="12"/>
      <c r="O178" s="12"/>
      <c r="R178" s="12"/>
      <c r="S178" s="12"/>
      <c r="T178" s="12"/>
      <c r="U178" s="23"/>
      <c r="V178" s="23"/>
      <c r="W178" s="23"/>
      <c r="X178" s="23"/>
      <c r="Y178" s="23"/>
      <c r="Z178" s="23"/>
      <c r="AA178" s="23"/>
      <c r="AB178" s="23"/>
      <c r="AC178" s="23"/>
      <c r="AG178" s="23"/>
    </row>
    <row r="179" spans="10:33" x14ac:dyDescent="0.2">
      <c r="J179" s="12"/>
      <c r="K179" s="12"/>
      <c r="N179" s="12"/>
      <c r="O179" s="12"/>
      <c r="R179" s="12"/>
      <c r="S179" s="12"/>
      <c r="T179" s="12"/>
      <c r="U179" s="23"/>
      <c r="V179" s="23"/>
      <c r="W179" s="23"/>
      <c r="X179" s="23"/>
      <c r="Y179" s="23"/>
      <c r="Z179" s="23"/>
      <c r="AA179" s="23"/>
      <c r="AB179" s="23"/>
      <c r="AC179" s="23"/>
      <c r="AG179" s="23"/>
    </row>
    <row r="180" spans="10:33" x14ac:dyDescent="0.2">
      <c r="J180" s="12"/>
      <c r="K180" s="12"/>
      <c r="N180" s="12"/>
      <c r="O180" s="12"/>
      <c r="R180" s="12"/>
      <c r="S180" s="12"/>
      <c r="T180" s="12"/>
      <c r="U180" s="23"/>
      <c r="V180" s="23"/>
      <c r="W180" s="23"/>
      <c r="X180" s="23"/>
      <c r="Y180" s="23"/>
      <c r="Z180" s="23"/>
      <c r="AA180" s="23"/>
      <c r="AB180" s="23"/>
      <c r="AC180" s="23"/>
      <c r="AG180" s="23"/>
    </row>
    <row r="181" spans="10:33" x14ac:dyDescent="0.2">
      <c r="J181" s="12"/>
      <c r="K181" s="12"/>
      <c r="N181" s="12"/>
      <c r="O181" s="12"/>
      <c r="R181" s="12"/>
      <c r="S181" s="12"/>
      <c r="T181" s="12"/>
      <c r="U181" s="23"/>
      <c r="V181" s="23"/>
      <c r="W181" s="23"/>
      <c r="X181" s="23"/>
      <c r="Y181" s="23"/>
      <c r="Z181" s="23"/>
      <c r="AA181" s="23"/>
      <c r="AB181" s="23"/>
      <c r="AC181" s="23"/>
      <c r="AG181" s="23"/>
    </row>
    <row r="182" spans="10:33" x14ac:dyDescent="0.2">
      <c r="J182" s="12"/>
      <c r="K182" s="12"/>
      <c r="N182" s="12"/>
      <c r="O182" s="12"/>
      <c r="R182" s="12"/>
      <c r="S182" s="12"/>
      <c r="T182" s="12"/>
      <c r="U182" s="23"/>
      <c r="V182" s="23"/>
      <c r="W182" s="23"/>
      <c r="X182" s="23"/>
      <c r="Y182" s="23"/>
      <c r="Z182" s="23"/>
      <c r="AA182" s="23"/>
      <c r="AB182" s="23"/>
      <c r="AC182" s="23"/>
      <c r="AG182" s="23"/>
    </row>
    <row r="183" spans="10:33" x14ac:dyDescent="0.2">
      <c r="J183" s="12"/>
      <c r="K183" s="12"/>
      <c r="N183" s="12"/>
      <c r="O183" s="12"/>
      <c r="R183" s="12"/>
      <c r="S183" s="12"/>
      <c r="T183" s="12"/>
      <c r="U183" s="23"/>
      <c r="V183" s="23"/>
      <c r="W183" s="23"/>
      <c r="X183" s="23"/>
      <c r="Y183" s="23"/>
      <c r="Z183" s="23"/>
      <c r="AA183" s="23"/>
      <c r="AB183" s="23"/>
      <c r="AC183" s="23"/>
      <c r="AG183" s="23"/>
    </row>
    <row r="184" spans="10:33" x14ac:dyDescent="0.2">
      <c r="J184" s="12"/>
      <c r="K184" s="12"/>
      <c r="N184" s="12"/>
      <c r="O184" s="12"/>
      <c r="R184" s="12"/>
      <c r="S184" s="12"/>
      <c r="T184" s="12"/>
      <c r="U184" s="23"/>
      <c r="V184" s="23"/>
      <c r="W184" s="23"/>
      <c r="X184" s="23"/>
      <c r="Y184" s="23"/>
      <c r="Z184" s="23"/>
      <c r="AA184" s="23"/>
      <c r="AB184" s="23"/>
      <c r="AC184" s="23"/>
      <c r="AG184" s="23"/>
    </row>
    <row r="185" spans="10:33" x14ac:dyDescent="0.2">
      <c r="J185" s="12"/>
      <c r="K185" s="12"/>
      <c r="N185" s="12"/>
      <c r="O185" s="12"/>
      <c r="R185" s="12"/>
      <c r="S185" s="12"/>
      <c r="T185" s="12"/>
      <c r="U185" s="23"/>
      <c r="V185" s="23"/>
      <c r="W185" s="23"/>
      <c r="X185" s="23"/>
      <c r="Y185" s="23"/>
      <c r="Z185" s="23"/>
      <c r="AA185" s="23"/>
      <c r="AB185" s="23"/>
      <c r="AC185" s="23"/>
      <c r="AG185" s="23"/>
    </row>
    <row r="186" spans="10:33" x14ac:dyDescent="0.2">
      <c r="J186" s="12"/>
      <c r="K186" s="12"/>
      <c r="N186" s="12"/>
      <c r="O186" s="12"/>
      <c r="R186" s="12"/>
      <c r="S186" s="12"/>
      <c r="T186" s="12"/>
      <c r="U186" s="23"/>
      <c r="V186" s="23"/>
      <c r="W186" s="23"/>
      <c r="X186" s="23"/>
      <c r="Y186" s="23"/>
      <c r="Z186" s="23"/>
      <c r="AA186" s="23"/>
      <c r="AB186" s="23"/>
      <c r="AC186" s="23"/>
      <c r="AG186" s="23"/>
    </row>
    <row r="187" spans="10:33" x14ac:dyDescent="0.2">
      <c r="J187" s="12"/>
      <c r="K187" s="12"/>
      <c r="N187" s="12"/>
      <c r="O187" s="12"/>
      <c r="R187" s="12"/>
      <c r="S187" s="12"/>
      <c r="T187" s="12"/>
      <c r="U187" s="23"/>
      <c r="V187" s="23"/>
      <c r="W187" s="23"/>
      <c r="X187" s="23"/>
      <c r="Y187" s="23"/>
      <c r="Z187" s="23"/>
      <c r="AA187" s="23"/>
      <c r="AB187" s="23"/>
      <c r="AC187" s="23"/>
      <c r="AG187" s="23"/>
    </row>
    <row r="188" spans="10:33" x14ac:dyDescent="0.2">
      <c r="J188" s="12"/>
      <c r="K188" s="12"/>
      <c r="N188" s="12"/>
      <c r="O188" s="12"/>
      <c r="R188" s="12"/>
      <c r="S188" s="12"/>
      <c r="T188" s="12"/>
      <c r="U188" s="23"/>
      <c r="V188" s="23"/>
      <c r="W188" s="23"/>
      <c r="X188" s="23"/>
      <c r="Y188" s="23"/>
      <c r="Z188" s="23"/>
      <c r="AA188" s="23"/>
      <c r="AB188" s="23"/>
      <c r="AC188" s="23"/>
      <c r="AG188" s="23"/>
    </row>
    <row r="189" spans="10:33" x14ac:dyDescent="0.2">
      <c r="J189" s="12"/>
      <c r="K189" s="12"/>
      <c r="N189" s="12"/>
      <c r="O189" s="12"/>
      <c r="R189" s="12"/>
      <c r="S189" s="12"/>
      <c r="T189" s="12"/>
      <c r="U189" s="23"/>
      <c r="V189" s="23"/>
      <c r="W189" s="23"/>
      <c r="X189" s="23"/>
      <c r="Y189" s="23"/>
      <c r="Z189" s="23"/>
      <c r="AA189" s="23"/>
      <c r="AB189" s="23"/>
      <c r="AC189" s="23"/>
      <c r="AG189" s="23"/>
    </row>
    <row r="190" spans="10:33" x14ac:dyDescent="0.2">
      <c r="J190" s="12"/>
      <c r="K190" s="12"/>
      <c r="N190" s="12"/>
      <c r="O190" s="12"/>
      <c r="R190" s="12"/>
      <c r="S190" s="12"/>
      <c r="T190" s="12"/>
      <c r="U190" s="23"/>
      <c r="V190" s="23"/>
      <c r="W190" s="23"/>
      <c r="X190" s="23"/>
      <c r="Y190" s="23"/>
      <c r="Z190" s="23"/>
      <c r="AA190" s="23"/>
      <c r="AB190" s="23"/>
      <c r="AC190" s="23"/>
      <c r="AG190" s="23"/>
    </row>
    <row r="191" spans="10:33" x14ac:dyDescent="0.2">
      <c r="J191" s="12"/>
      <c r="K191" s="12"/>
      <c r="N191" s="12"/>
      <c r="O191" s="12"/>
      <c r="R191" s="12"/>
      <c r="S191" s="12"/>
      <c r="T191" s="12"/>
      <c r="U191" s="23"/>
      <c r="V191" s="23"/>
      <c r="W191" s="23"/>
      <c r="X191" s="23"/>
      <c r="Y191" s="23"/>
      <c r="Z191" s="23"/>
      <c r="AA191" s="23"/>
      <c r="AB191" s="23"/>
      <c r="AC191" s="23"/>
      <c r="AG191" s="23"/>
    </row>
    <row r="192" spans="10:33" x14ac:dyDescent="0.2">
      <c r="J192" s="12"/>
      <c r="K192" s="12"/>
      <c r="N192" s="12"/>
      <c r="O192" s="12"/>
      <c r="R192" s="12"/>
      <c r="S192" s="12"/>
      <c r="T192" s="12"/>
      <c r="U192" s="23"/>
      <c r="V192" s="23"/>
      <c r="W192" s="23"/>
      <c r="X192" s="23"/>
      <c r="Y192" s="23"/>
      <c r="Z192" s="23"/>
      <c r="AA192" s="23"/>
      <c r="AB192" s="23"/>
      <c r="AC192" s="23"/>
      <c r="AG192" s="23"/>
    </row>
    <row r="193" spans="10:33" x14ac:dyDescent="0.2">
      <c r="J193" s="12"/>
      <c r="K193" s="12"/>
      <c r="N193" s="12"/>
      <c r="O193" s="12"/>
      <c r="R193" s="12"/>
      <c r="S193" s="12"/>
      <c r="T193" s="12"/>
      <c r="U193" s="23"/>
      <c r="V193" s="23"/>
      <c r="W193" s="23"/>
      <c r="X193" s="23"/>
      <c r="Y193" s="23"/>
      <c r="Z193" s="23"/>
      <c r="AA193" s="23"/>
      <c r="AB193" s="23"/>
      <c r="AC193" s="23"/>
      <c r="AG193" s="23"/>
    </row>
    <row r="194" spans="10:33" x14ac:dyDescent="0.2">
      <c r="J194" s="12"/>
      <c r="K194" s="12"/>
      <c r="N194" s="12"/>
      <c r="O194" s="12"/>
      <c r="R194" s="12"/>
      <c r="S194" s="12"/>
      <c r="T194" s="12"/>
      <c r="U194" s="23"/>
      <c r="V194" s="23"/>
      <c r="W194" s="23"/>
      <c r="X194" s="23"/>
      <c r="Y194" s="23"/>
      <c r="Z194" s="23"/>
      <c r="AA194" s="23"/>
      <c r="AB194" s="23"/>
      <c r="AC194" s="23"/>
      <c r="AG194" s="23"/>
    </row>
    <row r="195" spans="10:33" x14ac:dyDescent="0.2">
      <c r="J195" s="12"/>
      <c r="K195" s="12"/>
      <c r="N195" s="12"/>
      <c r="O195" s="12"/>
      <c r="R195" s="12"/>
      <c r="S195" s="12"/>
      <c r="T195" s="12"/>
      <c r="U195" s="23"/>
      <c r="V195" s="23"/>
      <c r="W195" s="23"/>
      <c r="X195" s="23"/>
      <c r="Y195" s="23"/>
      <c r="Z195" s="23"/>
      <c r="AA195" s="23"/>
      <c r="AB195" s="23"/>
      <c r="AC195" s="23"/>
      <c r="AG195" s="23"/>
    </row>
    <row r="196" spans="10:33" x14ac:dyDescent="0.2">
      <c r="J196" s="12"/>
      <c r="K196" s="12"/>
      <c r="N196" s="12"/>
      <c r="O196" s="12"/>
      <c r="R196" s="12"/>
      <c r="S196" s="12"/>
      <c r="T196" s="12"/>
      <c r="U196" s="23"/>
      <c r="V196" s="23"/>
      <c r="W196" s="23"/>
      <c r="X196" s="23"/>
      <c r="Y196" s="23"/>
      <c r="Z196" s="23"/>
      <c r="AA196" s="23"/>
      <c r="AB196" s="23"/>
      <c r="AC196" s="23"/>
      <c r="AG196" s="23"/>
    </row>
    <row r="197" spans="10:33" x14ac:dyDescent="0.2">
      <c r="J197" s="12"/>
      <c r="K197" s="12"/>
      <c r="N197" s="12"/>
      <c r="O197" s="12"/>
      <c r="R197" s="12"/>
      <c r="S197" s="12"/>
      <c r="T197" s="12"/>
      <c r="U197" s="23"/>
      <c r="V197" s="23"/>
      <c r="W197" s="23"/>
      <c r="X197" s="23"/>
      <c r="Y197" s="23"/>
      <c r="Z197" s="23"/>
      <c r="AA197" s="23"/>
      <c r="AB197" s="23"/>
      <c r="AC197" s="23"/>
      <c r="AG197" s="23"/>
    </row>
    <row r="198" spans="10:33" x14ac:dyDescent="0.2">
      <c r="J198" s="12"/>
      <c r="K198" s="12"/>
      <c r="N198" s="12"/>
      <c r="O198" s="12"/>
      <c r="R198" s="12"/>
      <c r="S198" s="12"/>
      <c r="T198" s="12"/>
      <c r="U198" s="23"/>
      <c r="V198" s="23"/>
      <c r="W198" s="23"/>
      <c r="X198" s="23"/>
      <c r="Y198" s="23"/>
      <c r="Z198" s="23"/>
      <c r="AA198" s="23"/>
      <c r="AB198" s="23"/>
      <c r="AC198" s="23"/>
      <c r="AG198" s="23"/>
    </row>
    <row r="199" spans="10:33" x14ac:dyDescent="0.2">
      <c r="J199" s="12"/>
      <c r="K199" s="12"/>
      <c r="N199" s="12"/>
      <c r="O199" s="12"/>
      <c r="R199" s="12"/>
      <c r="S199" s="12"/>
      <c r="T199" s="12"/>
      <c r="U199" s="23"/>
      <c r="V199" s="23"/>
      <c r="W199" s="23"/>
      <c r="X199" s="23"/>
      <c r="Y199" s="23"/>
      <c r="Z199" s="23"/>
      <c r="AA199" s="23"/>
      <c r="AB199" s="23"/>
      <c r="AC199" s="23"/>
      <c r="AG199" s="23"/>
    </row>
    <row r="200" spans="10:33" x14ac:dyDescent="0.2">
      <c r="J200" s="12"/>
      <c r="K200" s="12"/>
      <c r="N200" s="12"/>
      <c r="O200" s="12"/>
      <c r="R200" s="12"/>
      <c r="S200" s="12"/>
      <c r="T200" s="12"/>
      <c r="U200" s="23"/>
      <c r="V200" s="23"/>
      <c r="W200" s="23"/>
      <c r="X200" s="23"/>
      <c r="Y200" s="23"/>
      <c r="Z200" s="23"/>
      <c r="AA200" s="23"/>
      <c r="AB200" s="23"/>
      <c r="AC200" s="23"/>
      <c r="AG200" s="23"/>
    </row>
    <row r="201" spans="10:33" x14ac:dyDescent="0.2">
      <c r="J201" s="12"/>
      <c r="K201" s="12"/>
      <c r="N201" s="12"/>
      <c r="O201" s="12"/>
      <c r="R201" s="12"/>
      <c r="S201" s="12"/>
      <c r="T201" s="12"/>
      <c r="U201" s="23"/>
      <c r="V201" s="23"/>
      <c r="W201" s="23"/>
      <c r="X201" s="23"/>
      <c r="Y201" s="23"/>
      <c r="Z201" s="23"/>
      <c r="AA201" s="23"/>
      <c r="AB201" s="23"/>
      <c r="AC201" s="23"/>
      <c r="AG201" s="23"/>
    </row>
    <row r="202" spans="10:33" x14ac:dyDescent="0.2">
      <c r="J202" s="12"/>
      <c r="K202" s="12"/>
      <c r="N202" s="12"/>
      <c r="O202" s="12"/>
      <c r="R202" s="12"/>
      <c r="S202" s="12"/>
      <c r="T202" s="12"/>
      <c r="U202" s="23"/>
      <c r="V202" s="23"/>
      <c r="W202" s="23"/>
      <c r="X202" s="23"/>
      <c r="Y202" s="23"/>
      <c r="Z202" s="23"/>
      <c r="AA202" s="23"/>
      <c r="AB202" s="23"/>
      <c r="AC202" s="23"/>
      <c r="AG202" s="23"/>
    </row>
    <row r="203" spans="10:33" x14ac:dyDescent="0.2">
      <c r="J203" s="12"/>
      <c r="K203" s="12"/>
      <c r="N203" s="12"/>
      <c r="O203" s="12"/>
      <c r="R203" s="12"/>
      <c r="S203" s="12"/>
      <c r="T203" s="12"/>
      <c r="U203" s="23"/>
      <c r="V203" s="23"/>
      <c r="W203" s="23"/>
      <c r="X203" s="23"/>
      <c r="Y203" s="23"/>
      <c r="Z203" s="23"/>
      <c r="AA203" s="23"/>
      <c r="AB203" s="23"/>
      <c r="AC203" s="23"/>
      <c r="AG203" s="23"/>
    </row>
    <row r="204" spans="10:33" x14ac:dyDescent="0.2">
      <c r="J204" s="12"/>
      <c r="K204" s="12"/>
      <c r="N204" s="12"/>
      <c r="O204" s="12"/>
      <c r="R204" s="12"/>
      <c r="S204" s="12"/>
      <c r="T204" s="12"/>
      <c r="U204" s="23"/>
      <c r="V204" s="23"/>
      <c r="W204" s="23"/>
      <c r="X204" s="23"/>
      <c r="Y204" s="23"/>
      <c r="Z204" s="23"/>
      <c r="AA204" s="23"/>
      <c r="AB204" s="23"/>
      <c r="AC204" s="23"/>
      <c r="AG204" s="23"/>
    </row>
    <row r="205" spans="10:33" x14ac:dyDescent="0.2">
      <c r="J205" s="12"/>
      <c r="K205" s="12"/>
      <c r="N205" s="12"/>
      <c r="O205" s="12"/>
      <c r="R205" s="12"/>
      <c r="S205" s="12"/>
      <c r="T205" s="12"/>
      <c r="U205" s="23"/>
      <c r="V205" s="23"/>
      <c r="W205" s="23"/>
      <c r="X205" s="23"/>
      <c r="Y205" s="23"/>
      <c r="Z205" s="23"/>
      <c r="AA205" s="23"/>
      <c r="AB205" s="23"/>
      <c r="AC205" s="23"/>
      <c r="AG205" s="23"/>
    </row>
    <row r="206" spans="10:33" x14ac:dyDescent="0.2">
      <c r="J206" s="12"/>
      <c r="K206" s="12"/>
      <c r="N206" s="12"/>
      <c r="O206" s="12"/>
      <c r="R206" s="12"/>
      <c r="S206" s="12"/>
      <c r="T206" s="12"/>
      <c r="U206" s="23"/>
      <c r="V206" s="23"/>
      <c r="W206" s="23"/>
      <c r="X206" s="23"/>
      <c r="Y206" s="23"/>
      <c r="Z206" s="23"/>
      <c r="AA206" s="23"/>
      <c r="AB206" s="23"/>
      <c r="AC206" s="23"/>
      <c r="AG206" s="23"/>
    </row>
    <row r="207" spans="10:33" x14ac:dyDescent="0.2">
      <c r="J207" s="12"/>
      <c r="K207" s="12"/>
      <c r="N207" s="12"/>
      <c r="O207" s="12"/>
      <c r="R207" s="12"/>
      <c r="S207" s="12"/>
      <c r="T207" s="12"/>
      <c r="U207" s="23"/>
      <c r="V207" s="23"/>
      <c r="W207" s="23"/>
      <c r="X207" s="23"/>
      <c r="Y207" s="23"/>
      <c r="Z207" s="23"/>
      <c r="AA207" s="23"/>
      <c r="AB207" s="23"/>
      <c r="AC207" s="23"/>
      <c r="AG207" s="23"/>
    </row>
    <row r="208" spans="10:33" x14ac:dyDescent="0.2">
      <c r="J208" s="12"/>
      <c r="K208" s="12"/>
      <c r="N208" s="12"/>
      <c r="O208" s="12"/>
      <c r="R208" s="12"/>
      <c r="S208" s="12"/>
      <c r="T208" s="12"/>
      <c r="U208" s="23"/>
      <c r="V208" s="23"/>
      <c r="W208" s="23"/>
      <c r="X208" s="23"/>
      <c r="Y208" s="23"/>
      <c r="Z208" s="23"/>
      <c r="AA208" s="23"/>
      <c r="AB208" s="23"/>
      <c r="AC208" s="23"/>
      <c r="AG208" s="23"/>
    </row>
    <row r="209" spans="10:33" x14ac:dyDescent="0.2">
      <c r="J209" s="12"/>
      <c r="K209" s="12"/>
      <c r="N209" s="12"/>
      <c r="O209" s="12"/>
      <c r="R209" s="12"/>
      <c r="S209" s="12"/>
      <c r="T209" s="12"/>
      <c r="U209" s="23"/>
      <c r="V209" s="23"/>
      <c r="W209" s="23"/>
      <c r="X209" s="23"/>
      <c r="Y209" s="23"/>
      <c r="Z209" s="23"/>
      <c r="AA209" s="23"/>
      <c r="AB209" s="23"/>
      <c r="AC209" s="23"/>
      <c r="AG209" s="23"/>
    </row>
    <row r="210" spans="10:33" x14ac:dyDescent="0.2">
      <c r="J210" s="12"/>
      <c r="K210" s="12"/>
      <c r="N210" s="12"/>
      <c r="O210" s="12"/>
      <c r="R210" s="12"/>
      <c r="S210" s="12"/>
      <c r="T210" s="12"/>
      <c r="U210" s="23"/>
      <c r="V210" s="23"/>
      <c r="W210" s="23"/>
      <c r="X210" s="23"/>
      <c r="Y210" s="23"/>
      <c r="Z210" s="23"/>
      <c r="AA210" s="23"/>
      <c r="AB210" s="23"/>
      <c r="AC210" s="23"/>
      <c r="AG210" s="23"/>
    </row>
    <row r="211" spans="10:33" x14ac:dyDescent="0.2">
      <c r="J211" s="12"/>
      <c r="K211" s="12"/>
      <c r="N211" s="12"/>
      <c r="O211" s="12"/>
      <c r="R211" s="12"/>
      <c r="S211" s="12"/>
      <c r="T211" s="12"/>
      <c r="U211" s="23"/>
      <c r="V211" s="23"/>
      <c r="W211" s="23"/>
      <c r="X211" s="23"/>
      <c r="Y211" s="23"/>
      <c r="Z211" s="23"/>
      <c r="AA211" s="23"/>
      <c r="AB211" s="23"/>
      <c r="AC211" s="23"/>
      <c r="AG211" s="23"/>
    </row>
    <row r="212" spans="10:33" x14ac:dyDescent="0.2">
      <c r="J212" s="12"/>
      <c r="K212" s="12"/>
      <c r="N212" s="12"/>
      <c r="O212" s="12"/>
      <c r="R212" s="12"/>
      <c r="S212" s="12"/>
      <c r="T212" s="12"/>
      <c r="U212" s="23"/>
      <c r="V212" s="23"/>
      <c r="W212" s="23"/>
      <c r="X212" s="23"/>
      <c r="Y212" s="23"/>
      <c r="Z212" s="23"/>
      <c r="AA212" s="23"/>
      <c r="AB212" s="23"/>
      <c r="AC212" s="23"/>
      <c r="AG212" s="23"/>
    </row>
    <row r="213" spans="10:33" x14ac:dyDescent="0.2">
      <c r="J213" s="12"/>
      <c r="K213" s="12"/>
      <c r="N213" s="12"/>
      <c r="O213" s="12"/>
      <c r="R213" s="12"/>
      <c r="S213" s="12"/>
      <c r="T213" s="12"/>
      <c r="U213" s="23"/>
      <c r="V213" s="23"/>
      <c r="W213" s="23"/>
      <c r="X213" s="23"/>
      <c r="Y213" s="23"/>
      <c r="Z213" s="23"/>
      <c r="AA213" s="23"/>
      <c r="AB213" s="23"/>
      <c r="AC213" s="23"/>
      <c r="AG213" s="23"/>
    </row>
    <row r="214" spans="10:33" x14ac:dyDescent="0.2">
      <c r="J214" s="12"/>
      <c r="K214" s="12"/>
      <c r="N214" s="12"/>
      <c r="O214" s="12"/>
      <c r="R214" s="12"/>
      <c r="S214" s="12"/>
      <c r="T214" s="12"/>
      <c r="U214" s="23"/>
      <c r="V214" s="23"/>
      <c r="W214" s="23"/>
      <c r="X214" s="23"/>
      <c r="Y214" s="23"/>
      <c r="Z214" s="23"/>
      <c r="AA214" s="23"/>
      <c r="AB214" s="23"/>
      <c r="AC214" s="23"/>
      <c r="AG214" s="23"/>
    </row>
    <row r="215" spans="10:33" x14ac:dyDescent="0.2">
      <c r="J215" s="12"/>
      <c r="K215" s="12"/>
      <c r="N215" s="12"/>
      <c r="O215" s="12"/>
      <c r="R215" s="12"/>
      <c r="S215" s="12"/>
      <c r="T215" s="12"/>
      <c r="U215" s="23"/>
      <c r="V215" s="23"/>
      <c r="W215" s="23"/>
      <c r="X215" s="23"/>
      <c r="Y215" s="23"/>
      <c r="Z215" s="23"/>
      <c r="AA215" s="23"/>
      <c r="AB215" s="23"/>
      <c r="AC215" s="23"/>
      <c r="AG215" s="23"/>
    </row>
    <row r="216" spans="10:33" x14ac:dyDescent="0.2">
      <c r="J216" s="12"/>
      <c r="K216" s="12"/>
      <c r="N216" s="12"/>
      <c r="O216" s="12"/>
      <c r="R216" s="12"/>
      <c r="S216" s="12"/>
      <c r="T216" s="12"/>
      <c r="U216" s="23"/>
      <c r="V216" s="23"/>
      <c r="W216" s="23"/>
      <c r="X216" s="23"/>
      <c r="Y216" s="23"/>
      <c r="Z216" s="23"/>
      <c r="AA216" s="23"/>
      <c r="AB216" s="23"/>
      <c r="AC216" s="23"/>
      <c r="AG216" s="23"/>
    </row>
    <row r="217" spans="10:33" x14ac:dyDescent="0.2">
      <c r="J217" s="12"/>
      <c r="K217" s="12"/>
      <c r="N217" s="12"/>
      <c r="O217" s="12"/>
      <c r="R217" s="12"/>
      <c r="S217" s="12"/>
      <c r="T217" s="12"/>
      <c r="U217" s="23"/>
      <c r="V217" s="23"/>
      <c r="W217" s="23"/>
      <c r="X217" s="23"/>
      <c r="Y217" s="23"/>
      <c r="Z217" s="23"/>
      <c r="AA217" s="23"/>
      <c r="AB217" s="23"/>
      <c r="AC217" s="23"/>
      <c r="AG217" s="23"/>
    </row>
    <row r="218" spans="10:33" x14ac:dyDescent="0.2">
      <c r="J218" s="12"/>
      <c r="K218" s="12"/>
      <c r="N218" s="12"/>
      <c r="O218" s="12"/>
      <c r="R218" s="12"/>
      <c r="S218" s="12"/>
      <c r="T218" s="12"/>
      <c r="U218" s="23"/>
      <c r="V218" s="23"/>
      <c r="W218" s="23"/>
      <c r="X218" s="23"/>
      <c r="Y218" s="23"/>
      <c r="Z218" s="23"/>
      <c r="AA218" s="23"/>
      <c r="AB218" s="23"/>
      <c r="AC218" s="23"/>
      <c r="AG218" s="23"/>
    </row>
    <row r="219" spans="10:33" x14ac:dyDescent="0.2">
      <c r="J219" s="12"/>
      <c r="K219" s="12"/>
      <c r="N219" s="12"/>
      <c r="O219" s="12"/>
      <c r="R219" s="12"/>
      <c r="S219" s="12"/>
      <c r="T219" s="12"/>
      <c r="U219" s="23"/>
      <c r="V219" s="23"/>
      <c r="W219" s="23"/>
      <c r="X219" s="23"/>
      <c r="Y219" s="23"/>
      <c r="Z219" s="23"/>
      <c r="AA219" s="23"/>
      <c r="AB219" s="23"/>
      <c r="AC219" s="23"/>
      <c r="AG219" s="23"/>
    </row>
    <row r="220" spans="10:33" x14ac:dyDescent="0.2">
      <c r="J220" s="12"/>
      <c r="K220" s="12"/>
      <c r="N220" s="12"/>
      <c r="O220" s="12"/>
      <c r="R220" s="12"/>
      <c r="S220" s="12"/>
      <c r="T220" s="12"/>
      <c r="U220" s="23"/>
      <c r="V220" s="23"/>
      <c r="W220" s="23"/>
      <c r="X220" s="23"/>
      <c r="Y220" s="23"/>
      <c r="Z220" s="23"/>
      <c r="AA220" s="23"/>
      <c r="AB220" s="23"/>
      <c r="AC220" s="23"/>
      <c r="AG220" s="23"/>
    </row>
    <row r="221" spans="10:33" x14ac:dyDescent="0.2">
      <c r="J221" s="12"/>
      <c r="K221" s="12"/>
      <c r="N221" s="12"/>
      <c r="O221" s="12"/>
      <c r="R221" s="12"/>
      <c r="S221" s="12"/>
      <c r="T221" s="12"/>
      <c r="U221" s="23"/>
      <c r="V221" s="23"/>
      <c r="W221" s="23"/>
      <c r="X221" s="23"/>
      <c r="Y221" s="23"/>
      <c r="Z221" s="23"/>
      <c r="AA221" s="23"/>
      <c r="AB221" s="23"/>
      <c r="AC221" s="23"/>
      <c r="AG221" s="23"/>
    </row>
    <row r="222" spans="10:33" x14ac:dyDescent="0.2">
      <c r="J222" s="12"/>
      <c r="K222" s="12"/>
      <c r="N222" s="12"/>
      <c r="O222" s="12"/>
      <c r="R222" s="12"/>
      <c r="S222" s="12"/>
      <c r="T222" s="12"/>
      <c r="U222" s="23"/>
      <c r="V222" s="23"/>
      <c r="W222" s="23"/>
      <c r="X222" s="23"/>
      <c r="Y222" s="23"/>
      <c r="Z222" s="23"/>
      <c r="AA222" s="23"/>
      <c r="AB222" s="23"/>
      <c r="AC222" s="23"/>
      <c r="AG222" s="23"/>
    </row>
    <row r="223" spans="10:33" x14ac:dyDescent="0.2">
      <c r="J223" s="12"/>
      <c r="K223" s="12"/>
      <c r="N223" s="12"/>
      <c r="O223" s="12"/>
      <c r="R223" s="12"/>
      <c r="S223" s="12"/>
      <c r="T223" s="12"/>
      <c r="U223" s="23"/>
      <c r="V223" s="23"/>
      <c r="W223" s="23"/>
      <c r="X223" s="23"/>
      <c r="Y223" s="23"/>
      <c r="Z223" s="23"/>
      <c r="AA223" s="23"/>
      <c r="AB223" s="23"/>
      <c r="AC223" s="23"/>
      <c r="AG223" s="23"/>
    </row>
    <row r="224" spans="10:33" x14ac:dyDescent="0.2">
      <c r="J224" s="12"/>
      <c r="K224" s="12"/>
      <c r="N224" s="12"/>
      <c r="O224" s="12"/>
      <c r="R224" s="12"/>
      <c r="S224" s="12"/>
      <c r="T224" s="12"/>
      <c r="U224" s="23"/>
      <c r="V224" s="23"/>
      <c r="W224" s="23"/>
      <c r="X224" s="23"/>
      <c r="Y224" s="23"/>
      <c r="Z224" s="23"/>
      <c r="AA224" s="23"/>
      <c r="AB224" s="23"/>
      <c r="AC224" s="23"/>
      <c r="AG224" s="23"/>
    </row>
    <row r="225" spans="10:33" x14ac:dyDescent="0.2">
      <c r="J225" s="12"/>
      <c r="K225" s="12"/>
      <c r="N225" s="12"/>
      <c r="O225" s="12"/>
      <c r="R225" s="12"/>
      <c r="S225" s="12"/>
      <c r="T225" s="12"/>
      <c r="U225" s="23"/>
      <c r="V225" s="23"/>
      <c r="W225" s="23"/>
      <c r="X225" s="23"/>
      <c r="Y225" s="23"/>
      <c r="Z225" s="23"/>
      <c r="AA225" s="23"/>
      <c r="AB225" s="23"/>
      <c r="AC225" s="23"/>
      <c r="AG225" s="23"/>
    </row>
    <row r="226" spans="10:33" x14ac:dyDescent="0.2">
      <c r="J226" s="12"/>
      <c r="K226" s="12"/>
      <c r="N226" s="12"/>
      <c r="O226" s="12"/>
      <c r="R226" s="12"/>
      <c r="S226" s="12"/>
      <c r="T226" s="12"/>
      <c r="U226" s="23"/>
      <c r="V226" s="23"/>
      <c r="W226" s="23"/>
      <c r="X226" s="23"/>
      <c r="Y226" s="23"/>
      <c r="Z226" s="23"/>
      <c r="AA226" s="23"/>
      <c r="AB226" s="23"/>
      <c r="AC226" s="23"/>
      <c r="AG226" s="23"/>
    </row>
    <row r="227" spans="10:33" x14ac:dyDescent="0.2">
      <c r="J227" s="12"/>
      <c r="K227" s="12"/>
      <c r="N227" s="12"/>
      <c r="O227" s="12"/>
      <c r="R227" s="12"/>
      <c r="S227" s="12"/>
      <c r="T227" s="12"/>
      <c r="U227" s="23"/>
      <c r="V227" s="23"/>
      <c r="W227" s="23"/>
      <c r="X227" s="23"/>
      <c r="Y227" s="23"/>
      <c r="Z227" s="23"/>
      <c r="AA227" s="23"/>
      <c r="AB227" s="23"/>
      <c r="AC227" s="23"/>
      <c r="AG227" s="23"/>
    </row>
    <row r="228" spans="10:33" x14ac:dyDescent="0.2">
      <c r="J228" s="12"/>
      <c r="K228" s="12"/>
      <c r="N228" s="12"/>
      <c r="O228" s="12"/>
      <c r="R228" s="12"/>
      <c r="S228" s="12"/>
      <c r="T228" s="12"/>
      <c r="U228" s="23"/>
      <c r="V228" s="23"/>
      <c r="W228" s="23"/>
      <c r="X228" s="23"/>
      <c r="Y228" s="23"/>
      <c r="Z228" s="23"/>
      <c r="AA228" s="23"/>
      <c r="AB228" s="23"/>
      <c r="AC228" s="23"/>
      <c r="AG228" s="23"/>
    </row>
    <row r="229" spans="10:33" x14ac:dyDescent="0.2">
      <c r="J229" s="12"/>
      <c r="K229" s="12"/>
      <c r="N229" s="12"/>
      <c r="O229" s="12"/>
      <c r="R229" s="12"/>
      <c r="S229" s="12"/>
      <c r="T229" s="12"/>
      <c r="U229" s="23"/>
      <c r="V229" s="23"/>
      <c r="W229" s="23"/>
      <c r="X229" s="23"/>
      <c r="Y229" s="23"/>
      <c r="Z229" s="23"/>
      <c r="AA229" s="23"/>
      <c r="AB229" s="23"/>
      <c r="AC229" s="23"/>
      <c r="AG229" s="23"/>
    </row>
    <row r="230" spans="10:33" x14ac:dyDescent="0.2">
      <c r="J230" s="12"/>
      <c r="K230" s="12"/>
      <c r="N230" s="12"/>
      <c r="O230" s="12"/>
      <c r="R230" s="12"/>
      <c r="S230" s="12"/>
      <c r="T230" s="12"/>
      <c r="U230" s="23"/>
      <c r="V230" s="23"/>
      <c r="W230" s="23"/>
      <c r="X230" s="23"/>
      <c r="Y230" s="23"/>
      <c r="Z230" s="23"/>
      <c r="AA230" s="23"/>
      <c r="AB230" s="23"/>
      <c r="AC230" s="23"/>
      <c r="AG230" s="23"/>
    </row>
    <row r="231" spans="10:33" x14ac:dyDescent="0.2">
      <c r="J231" s="12"/>
      <c r="K231" s="12"/>
      <c r="N231" s="12"/>
      <c r="O231" s="12"/>
      <c r="R231" s="12"/>
      <c r="S231" s="12"/>
      <c r="T231" s="12"/>
      <c r="U231" s="23"/>
      <c r="V231" s="23"/>
      <c r="W231" s="23"/>
      <c r="X231" s="23"/>
      <c r="Y231" s="23"/>
      <c r="Z231" s="23"/>
      <c r="AA231" s="23"/>
      <c r="AB231" s="23"/>
      <c r="AC231" s="23"/>
      <c r="AG231" s="23"/>
    </row>
    <row r="232" spans="10:33" x14ac:dyDescent="0.2">
      <c r="J232" s="12"/>
      <c r="K232" s="12"/>
      <c r="N232" s="12"/>
      <c r="O232" s="12"/>
      <c r="R232" s="12"/>
      <c r="S232" s="12"/>
      <c r="T232" s="12"/>
      <c r="U232" s="23"/>
      <c r="V232" s="23"/>
      <c r="W232" s="23"/>
      <c r="X232" s="23"/>
      <c r="Y232" s="23"/>
      <c r="Z232" s="23"/>
      <c r="AA232" s="23"/>
      <c r="AB232" s="23"/>
      <c r="AC232" s="23"/>
      <c r="AG232" s="23"/>
    </row>
    <row r="233" spans="10:33" x14ac:dyDescent="0.2">
      <c r="J233" s="12"/>
      <c r="K233" s="12"/>
      <c r="N233" s="12"/>
      <c r="O233" s="12"/>
      <c r="R233" s="12"/>
      <c r="S233" s="12"/>
      <c r="T233" s="12"/>
      <c r="U233" s="23"/>
      <c r="V233" s="23"/>
      <c r="W233" s="23"/>
      <c r="X233" s="23"/>
      <c r="Y233" s="23"/>
      <c r="Z233" s="23"/>
      <c r="AA233" s="23"/>
      <c r="AB233" s="23"/>
      <c r="AC233" s="23"/>
      <c r="AG233" s="23"/>
    </row>
    <row r="234" spans="10:33" x14ac:dyDescent="0.2">
      <c r="J234" s="12"/>
      <c r="K234" s="12"/>
      <c r="N234" s="12"/>
      <c r="O234" s="12"/>
      <c r="R234" s="12"/>
      <c r="S234" s="12"/>
      <c r="T234" s="12"/>
      <c r="U234" s="23"/>
      <c r="V234" s="23"/>
      <c r="W234" s="23"/>
      <c r="X234" s="23"/>
      <c r="Y234" s="23"/>
      <c r="Z234" s="23"/>
      <c r="AA234" s="23"/>
      <c r="AB234" s="23"/>
      <c r="AC234" s="23"/>
      <c r="AG234" s="23"/>
    </row>
    <row r="235" spans="10:33" x14ac:dyDescent="0.2">
      <c r="J235" s="12"/>
      <c r="K235" s="12"/>
      <c r="N235" s="12"/>
      <c r="O235" s="12"/>
      <c r="R235" s="12"/>
      <c r="S235" s="12"/>
      <c r="T235" s="12"/>
      <c r="U235" s="23"/>
      <c r="V235" s="23"/>
      <c r="W235" s="23"/>
      <c r="X235" s="23"/>
      <c r="Y235" s="23"/>
      <c r="Z235" s="23"/>
      <c r="AA235" s="23"/>
      <c r="AB235" s="23"/>
      <c r="AC235" s="23"/>
      <c r="AG235" s="23"/>
    </row>
    <row r="236" spans="10:33" x14ac:dyDescent="0.2">
      <c r="J236" s="12"/>
      <c r="K236" s="12"/>
      <c r="N236" s="12"/>
      <c r="O236" s="12"/>
      <c r="R236" s="12"/>
      <c r="S236" s="12"/>
      <c r="T236" s="12"/>
      <c r="U236" s="23"/>
      <c r="V236" s="23"/>
      <c r="W236" s="23"/>
      <c r="X236" s="23"/>
      <c r="Y236" s="23"/>
      <c r="Z236" s="23"/>
      <c r="AA236" s="23"/>
      <c r="AB236" s="23"/>
      <c r="AC236" s="23"/>
      <c r="AG236" s="23"/>
    </row>
    <row r="237" spans="10:33" x14ac:dyDescent="0.2">
      <c r="J237" s="12"/>
      <c r="K237" s="12"/>
      <c r="N237" s="12"/>
      <c r="O237" s="12"/>
      <c r="R237" s="12"/>
      <c r="S237" s="12"/>
      <c r="T237" s="12"/>
      <c r="U237" s="23"/>
      <c r="V237" s="23"/>
      <c r="W237" s="23"/>
      <c r="X237" s="23"/>
      <c r="Y237" s="23"/>
      <c r="Z237" s="23"/>
      <c r="AA237" s="23"/>
      <c r="AB237" s="23"/>
      <c r="AC237" s="23"/>
      <c r="AG237" s="23"/>
    </row>
    <row r="238" spans="10:33" x14ac:dyDescent="0.2">
      <c r="J238" s="12"/>
      <c r="K238" s="12"/>
      <c r="N238" s="12"/>
      <c r="O238" s="12"/>
      <c r="R238" s="12"/>
      <c r="S238" s="12"/>
      <c r="T238" s="12"/>
      <c r="U238" s="23"/>
      <c r="V238" s="23"/>
      <c r="W238" s="23"/>
      <c r="X238" s="23"/>
      <c r="Y238" s="23"/>
      <c r="Z238" s="23"/>
      <c r="AA238" s="23"/>
      <c r="AB238" s="23"/>
      <c r="AC238" s="23"/>
      <c r="AG238" s="23"/>
    </row>
    <row r="239" spans="10:33" x14ac:dyDescent="0.2">
      <c r="J239" s="12"/>
      <c r="K239" s="12"/>
      <c r="N239" s="12"/>
      <c r="O239" s="12"/>
      <c r="R239" s="12"/>
      <c r="S239" s="12"/>
      <c r="T239" s="12"/>
      <c r="U239" s="23"/>
      <c r="V239" s="23"/>
      <c r="W239" s="23"/>
      <c r="X239" s="23"/>
      <c r="Y239" s="23"/>
      <c r="Z239" s="23"/>
      <c r="AA239" s="23"/>
      <c r="AB239" s="23"/>
      <c r="AC239" s="23"/>
      <c r="AG239" s="23"/>
    </row>
    <row r="240" spans="10:33" x14ac:dyDescent="0.2">
      <c r="J240" s="12"/>
      <c r="K240" s="12"/>
      <c r="N240" s="12"/>
      <c r="O240" s="12"/>
      <c r="R240" s="12"/>
      <c r="S240" s="12"/>
      <c r="T240" s="12"/>
      <c r="U240" s="23"/>
      <c r="V240" s="23"/>
      <c r="W240" s="23"/>
      <c r="X240" s="23"/>
      <c r="Y240" s="23"/>
      <c r="Z240" s="23"/>
      <c r="AA240" s="23"/>
      <c r="AB240" s="23"/>
      <c r="AC240" s="23"/>
      <c r="AG240" s="23"/>
    </row>
    <row r="241" spans="10:33" x14ac:dyDescent="0.2">
      <c r="J241" s="12"/>
      <c r="K241" s="12"/>
      <c r="N241" s="12"/>
      <c r="O241" s="12"/>
      <c r="R241" s="12"/>
      <c r="S241" s="12"/>
      <c r="T241" s="12"/>
      <c r="U241" s="23"/>
      <c r="V241" s="23"/>
      <c r="W241" s="23"/>
      <c r="X241" s="23"/>
      <c r="Y241" s="23"/>
      <c r="Z241" s="23"/>
      <c r="AA241" s="23"/>
      <c r="AB241" s="23"/>
      <c r="AC241" s="23"/>
      <c r="AG241" s="23"/>
    </row>
    <row r="242" spans="10:33" x14ac:dyDescent="0.2">
      <c r="J242" s="12"/>
      <c r="K242" s="12"/>
      <c r="N242" s="12"/>
      <c r="O242" s="12"/>
      <c r="R242" s="12"/>
      <c r="S242" s="12"/>
      <c r="T242" s="12"/>
      <c r="U242" s="23"/>
      <c r="V242" s="23"/>
      <c r="W242" s="23"/>
      <c r="X242" s="23"/>
      <c r="Y242" s="23"/>
      <c r="Z242" s="23"/>
      <c r="AA242" s="23"/>
      <c r="AB242" s="23"/>
      <c r="AC242" s="23"/>
      <c r="AG242" s="23"/>
    </row>
    <row r="243" spans="10:33" x14ac:dyDescent="0.2">
      <c r="J243" s="12"/>
      <c r="K243" s="12"/>
      <c r="N243" s="12"/>
      <c r="O243" s="12"/>
      <c r="R243" s="12"/>
      <c r="S243" s="12"/>
      <c r="T243" s="12"/>
      <c r="U243" s="23"/>
      <c r="V243" s="23"/>
      <c r="W243" s="23"/>
      <c r="X243" s="23"/>
      <c r="Y243" s="23"/>
      <c r="Z243" s="23"/>
      <c r="AA243" s="23"/>
      <c r="AB243" s="23"/>
      <c r="AC243" s="23"/>
      <c r="AG243" s="23"/>
    </row>
    <row r="244" spans="10:33" x14ac:dyDescent="0.2">
      <c r="J244" s="12"/>
      <c r="K244" s="12"/>
      <c r="N244" s="12"/>
      <c r="O244" s="12"/>
      <c r="R244" s="12"/>
      <c r="S244" s="12"/>
      <c r="T244" s="12"/>
      <c r="U244" s="23"/>
      <c r="V244" s="23"/>
      <c r="W244" s="23"/>
      <c r="X244" s="23"/>
      <c r="Y244" s="23"/>
      <c r="Z244" s="23"/>
      <c r="AA244" s="23"/>
      <c r="AB244" s="23"/>
      <c r="AC244" s="23"/>
      <c r="AG244" s="23"/>
    </row>
    <row r="245" spans="10:33" x14ac:dyDescent="0.2">
      <c r="J245" s="12"/>
      <c r="K245" s="12"/>
      <c r="N245" s="12"/>
      <c r="O245" s="12"/>
      <c r="R245" s="12"/>
      <c r="S245" s="12"/>
      <c r="T245" s="12"/>
      <c r="U245" s="23"/>
      <c r="V245" s="23"/>
      <c r="W245" s="23"/>
      <c r="X245" s="23"/>
      <c r="Y245" s="23"/>
      <c r="Z245" s="23"/>
      <c r="AA245" s="23"/>
      <c r="AB245" s="23"/>
      <c r="AC245" s="23"/>
      <c r="AG245" s="23"/>
    </row>
    <row r="246" spans="10:33" x14ac:dyDescent="0.2">
      <c r="J246" s="12"/>
      <c r="K246" s="12"/>
      <c r="N246" s="12"/>
      <c r="O246" s="12"/>
      <c r="R246" s="12"/>
      <c r="S246" s="12"/>
      <c r="T246" s="12"/>
      <c r="U246" s="23"/>
      <c r="V246" s="23"/>
      <c r="W246" s="23"/>
      <c r="X246" s="23"/>
      <c r="Y246" s="23"/>
      <c r="Z246" s="23"/>
      <c r="AA246" s="23"/>
      <c r="AB246" s="23"/>
      <c r="AC246" s="23"/>
      <c r="AG246" s="23"/>
    </row>
    <row r="247" spans="10:33" x14ac:dyDescent="0.2">
      <c r="J247" s="12"/>
      <c r="K247" s="12"/>
      <c r="N247" s="12"/>
      <c r="O247" s="12"/>
      <c r="R247" s="12"/>
      <c r="S247" s="12"/>
      <c r="T247" s="12"/>
      <c r="U247" s="23"/>
      <c r="V247" s="23"/>
      <c r="W247" s="23"/>
      <c r="X247" s="23"/>
      <c r="Y247" s="23"/>
      <c r="Z247" s="23"/>
      <c r="AA247" s="23"/>
      <c r="AB247" s="23"/>
      <c r="AC247" s="23"/>
      <c r="AG247" s="23"/>
    </row>
    <row r="248" spans="10:33" x14ac:dyDescent="0.2">
      <c r="J248" s="12"/>
      <c r="K248" s="12"/>
      <c r="N248" s="12"/>
      <c r="O248" s="12"/>
      <c r="R248" s="12"/>
      <c r="S248" s="12"/>
      <c r="T248" s="12"/>
      <c r="U248" s="23"/>
      <c r="V248" s="23"/>
      <c r="W248" s="23"/>
      <c r="X248" s="23"/>
      <c r="Y248" s="23"/>
      <c r="Z248" s="23"/>
      <c r="AA248" s="23"/>
      <c r="AB248" s="23"/>
      <c r="AC248" s="23"/>
      <c r="AG248" s="23"/>
    </row>
    <row r="249" spans="10:33" x14ac:dyDescent="0.2">
      <c r="J249" s="12"/>
      <c r="K249" s="12"/>
      <c r="N249" s="12"/>
      <c r="O249" s="12"/>
      <c r="R249" s="12"/>
      <c r="S249" s="12"/>
      <c r="T249" s="12"/>
      <c r="U249" s="23"/>
      <c r="V249" s="23"/>
      <c r="W249" s="23"/>
      <c r="X249" s="23"/>
      <c r="Y249" s="23"/>
      <c r="Z249" s="23"/>
      <c r="AA249" s="23"/>
      <c r="AB249" s="23"/>
      <c r="AC249" s="23"/>
      <c r="AG249" s="23"/>
    </row>
    <row r="250" spans="10:33" x14ac:dyDescent="0.2">
      <c r="J250" s="12"/>
      <c r="K250" s="12"/>
      <c r="N250" s="12"/>
      <c r="O250" s="12"/>
      <c r="R250" s="12"/>
      <c r="S250" s="12"/>
      <c r="T250" s="12"/>
      <c r="U250" s="23"/>
      <c r="V250" s="23"/>
      <c r="W250" s="23"/>
      <c r="X250" s="23"/>
      <c r="Y250" s="23"/>
      <c r="Z250" s="23"/>
      <c r="AA250" s="23"/>
      <c r="AB250" s="23"/>
      <c r="AC250" s="23"/>
      <c r="AG250" s="23"/>
    </row>
    <row r="251" spans="10:33" x14ac:dyDescent="0.2">
      <c r="J251" s="12"/>
      <c r="K251" s="12"/>
      <c r="N251" s="12"/>
      <c r="O251" s="12"/>
      <c r="R251" s="12"/>
      <c r="S251" s="12"/>
      <c r="T251" s="12"/>
      <c r="U251" s="23"/>
      <c r="V251" s="23"/>
      <c r="W251" s="23"/>
      <c r="X251" s="23"/>
      <c r="Y251" s="23"/>
      <c r="Z251" s="23"/>
      <c r="AA251" s="23"/>
      <c r="AB251" s="23"/>
      <c r="AC251" s="23"/>
      <c r="AG251" s="23"/>
    </row>
    <row r="252" spans="10:33" x14ac:dyDescent="0.2">
      <c r="J252" s="12"/>
      <c r="K252" s="12"/>
      <c r="N252" s="12"/>
      <c r="O252" s="12"/>
      <c r="R252" s="12"/>
      <c r="S252" s="12"/>
      <c r="T252" s="12"/>
      <c r="U252" s="23"/>
      <c r="V252" s="23"/>
      <c r="W252" s="23"/>
      <c r="X252" s="23"/>
      <c r="Y252" s="23"/>
      <c r="Z252" s="23"/>
      <c r="AA252" s="23"/>
      <c r="AB252" s="23"/>
      <c r="AC252" s="23"/>
      <c r="AG252" s="23"/>
    </row>
    <row r="253" spans="10:33" x14ac:dyDescent="0.2">
      <c r="J253" s="12"/>
      <c r="K253" s="12"/>
      <c r="N253" s="12"/>
      <c r="O253" s="12"/>
      <c r="R253" s="12"/>
      <c r="S253" s="12"/>
      <c r="T253" s="12"/>
      <c r="U253" s="23"/>
      <c r="V253" s="23"/>
      <c r="W253" s="23"/>
      <c r="X253" s="23"/>
      <c r="Y253" s="23"/>
      <c r="Z253" s="23"/>
      <c r="AA253" s="23"/>
      <c r="AB253" s="23"/>
      <c r="AC253" s="23"/>
      <c r="AG253" s="23"/>
    </row>
    <row r="254" spans="10:33" x14ac:dyDescent="0.2">
      <c r="J254" s="12"/>
      <c r="K254" s="12"/>
      <c r="N254" s="12"/>
      <c r="O254" s="12"/>
      <c r="R254" s="12"/>
      <c r="S254" s="12"/>
      <c r="T254" s="12"/>
      <c r="U254" s="23"/>
      <c r="V254" s="23"/>
      <c r="W254" s="23"/>
      <c r="X254" s="23"/>
      <c r="Y254" s="23"/>
      <c r="Z254" s="23"/>
      <c r="AA254" s="23"/>
      <c r="AB254" s="23"/>
      <c r="AC254" s="23"/>
      <c r="AG254" s="23"/>
    </row>
    <row r="255" spans="10:33" x14ac:dyDescent="0.2">
      <c r="J255" s="12"/>
      <c r="K255" s="12"/>
      <c r="N255" s="12"/>
      <c r="O255" s="12"/>
      <c r="R255" s="12"/>
      <c r="S255" s="12"/>
      <c r="T255" s="12"/>
      <c r="U255" s="23"/>
      <c r="V255" s="23"/>
      <c r="W255" s="23"/>
      <c r="X255" s="23"/>
      <c r="Y255" s="23"/>
      <c r="Z255" s="23"/>
      <c r="AA255" s="23"/>
      <c r="AB255" s="23"/>
      <c r="AC255" s="23"/>
      <c r="AG255" s="23"/>
    </row>
    <row r="256" spans="10:33" x14ac:dyDescent="0.2">
      <c r="J256" s="12"/>
      <c r="K256" s="12"/>
      <c r="N256" s="12"/>
      <c r="O256" s="12"/>
      <c r="R256" s="12"/>
      <c r="S256" s="12"/>
      <c r="T256" s="12"/>
      <c r="U256" s="23"/>
      <c r="V256" s="23"/>
      <c r="W256" s="23"/>
      <c r="X256" s="23"/>
      <c r="Y256" s="23"/>
      <c r="Z256" s="23"/>
      <c r="AA256" s="23"/>
      <c r="AB256" s="23"/>
      <c r="AC256" s="23"/>
      <c r="AG256" s="23"/>
    </row>
    <row r="257" spans="10:33" x14ac:dyDescent="0.2">
      <c r="J257" s="12"/>
      <c r="K257" s="12"/>
      <c r="N257" s="12"/>
      <c r="O257" s="12"/>
      <c r="R257" s="12"/>
      <c r="S257" s="12"/>
      <c r="T257" s="12"/>
      <c r="U257" s="23"/>
      <c r="V257" s="23"/>
      <c r="W257" s="23"/>
      <c r="X257" s="23"/>
      <c r="Y257" s="23"/>
      <c r="Z257" s="23"/>
      <c r="AA257" s="23"/>
      <c r="AB257" s="23"/>
      <c r="AC257" s="23"/>
      <c r="AG257" s="23"/>
    </row>
    <row r="258" spans="10:33" x14ac:dyDescent="0.2">
      <c r="J258" s="12"/>
      <c r="K258" s="12"/>
      <c r="N258" s="12"/>
      <c r="O258" s="12"/>
      <c r="R258" s="12"/>
      <c r="S258" s="12"/>
      <c r="T258" s="12"/>
      <c r="U258" s="23"/>
      <c r="V258" s="23"/>
      <c r="W258" s="23"/>
      <c r="X258" s="23"/>
      <c r="Y258" s="23"/>
      <c r="Z258" s="23"/>
      <c r="AA258" s="23"/>
      <c r="AB258" s="23"/>
      <c r="AC258" s="23"/>
      <c r="AG258" s="23"/>
    </row>
    <row r="259" spans="10:33" x14ac:dyDescent="0.2">
      <c r="J259" s="12"/>
      <c r="K259" s="12"/>
      <c r="N259" s="12"/>
      <c r="O259" s="12"/>
      <c r="R259" s="12"/>
      <c r="S259" s="12"/>
      <c r="T259" s="12"/>
      <c r="U259" s="23"/>
      <c r="V259" s="23"/>
      <c r="W259" s="23"/>
      <c r="X259" s="23"/>
      <c r="Y259" s="23"/>
      <c r="Z259" s="23"/>
      <c r="AA259" s="23"/>
      <c r="AB259" s="23"/>
      <c r="AC259" s="23"/>
      <c r="AG259" s="23"/>
    </row>
    <row r="260" spans="10:33" x14ac:dyDescent="0.2">
      <c r="J260" s="12"/>
      <c r="K260" s="12"/>
      <c r="N260" s="12"/>
      <c r="O260" s="12"/>
      <c r="R260" s="12"/>
      <c r="S260" s="12"/>
      <c r="T260" s="12"/>
      <c r="U260" s="23"/>
      <c r="V260" s="23"/>
      <c r="W260" s="23"/>
      <c r="X260" s="23"/>
      <c r="Y260" s="23"/>
      <c r="Z260" s="23"/>
      <c r="AA260" s="23"/>
      <c r="AB260" s="23"/>
      <c r="AC260" s="23"/>
      <c r="AG260" s="23"/>
    </row>
    <row r="261" spans="10:33" x14ac:dyDescent="0.2">
      <c r="J261" s="12"/>
      <c r="K261" s="12"/>
      <c r="N261" s="12"/>
      <c r="O261" s="12"/>
      <c r="R261" s="12"/>
      <c r="S261" s="12"/>
      <c r="T261" s="12"/>
      <c r="U261" s="23"/>
      <c r="V261" s="23"/>
      <c r="W261" s="23"/>
      <c r="X261" s="23"/>
      <c r="Y261" s="23"/>
      <c r="Z261" s="23"/>
      <c r="AA261" s="23"/>
      <c r="AB261" s="23"/>
      <c r="AC261" s="23"/>
      <c r="AG261" s="23"/>
    </row>
    <row r="262" spans="10:33" x14ac:dyDescent="0.2">
      <c r="J262" s="12"/>
      <c r="K262" s="12"/>
      <c r="N262" s="12"/>
      <c r="O262" s="12"/>
      <c r="R262" s="12"/>
      <c r="S262" s="12"/>
      <c r="T262" s="12"/>
      <c r="U262" s="23"/>
      <c r="V262" s="23"/>
      <c r="W262" s="23"/>
      <c r="X262" s="23"/>
      <c r="Y262" s="23"/>
      <c r="Z262" s="23"/>
      <c r="AA262" s="23"/>
      <c r="AB262" s="23"/>
      <c r="AC262" s="23"/>
      <c r="AG262" s="23"/>
    </row>
    <row r="263" spans="10:33" x14ac:dyDescent="0.2">
      <c r="J263" s="12"/>
      <c r="K263" s="12"/>
      <c r="N263" s="12"/>
      <c r="O263" s="12"/>
      <c r="R263" s="12"/>
      <c r="S263" s="12"/>
      <c r="T263" s="12"/>
      <c r="U263" s="23"/>
      <c r="V263" s="23"/>
      <c r="W263" s="23"/>
      <c r="X263" s="23"/>
      <c r="Y263" s="23"/>
      <c r="Z263" s="23"/>
      <c r="AA263" s="23"/>
      <c r="AB263" s="23"/>
      <c r="AC263" s="23"/>
      <c r="AG263" s="23"/>
    </row>
    <row r="264" spans="10:33" x14ac:dyDescent="0.2">
      <c r="J264" s="12"/>
      <c r="K264" s="12"/>
      <c r="N264" s="12"/>
      <c r="O264" s="12"/>
      <c r="R264" s="12"/>
      <c r="S264" s="12"/>
      <c r="T264" s="12"/>
      <c r="U264" s="23"/>
      <c r="V264" s="23"/>
      <c r="W264" s="23"/>
      <c r="X264" s="23"/>
      <c r="Y264" s="23"/>
      <c r="Z264" s="23"/>
      <c r="AA264" s="23"/>
      <c r="AB264" s="23"/>
      <c r="AC264" s="23"/>
      <c r="AG264" s="23"/>
    </row>
    <row r="265" spans="10:33" x14ac:dyDescent="0.2">
      <c r="J265" s="12"/>
      <c r="K265" s="12"/>
      <c r="N265" s="12"/>
      <c r="O265" s="12"/>
      <c r="R265" s="12"/>
      <c r="S265" s="12"/>
      <c r="T265" s="12"/>
      <c r="U265" s="23"/>
      <c r="V265" s="23"/>
      <c r="W265" s="23"/>
      <c r="X265" s="23"/>
      <c r="Y265" s="23"/>
      <c r="Z265" s="23"/>
      <c r="AA265" s="23"/>
      <c r="AB265" s="23"/>
      <c r="AC265" s="23"/>
      <c r="AG265" s="23"/>
    </row>
    <row r="266" spans="10:33" x14ac:dyDescent="0.2">
      <c r="J266" s="12"/>
      <c r="K266" s="12"/>
      <c r="N266" s="12"/>
      <c r="O266" s="12"/>
      <c r="R266" s="12"/>
      <c r="S266" s="12"/>
      <c r="T266" s="12"/>
      <c r="U266" s="23"/>
      <c r="V266" s="23"/>
      <c r="W266" s="23"/>
      <c r="X266" s="23"/>
      <c r="Y266" s="23"/>
      <c r="Z266" s="23"/>
      <c r="AA266" s="23"/>
      <c r="AB266" s="23"/>
      <c r="AC266" s="23"/>
      <c r="AG266" s="23"/>
    </row>
    <row r="267" spans="10:33" x14ac:dyDescent="0.2">
      <c r="J267" s="12"/>
      <c r="K267" s="12"/>
      <c r="N267" s="12"/>
      <c r="O267" s="12"/>
      <c r="R267" s="12"/>
      <c r="S267" s="12"/>
      <c r="T267" s="12"/>
      <c r="U267" s="23"/>
      <c r="V267" s="23"/>
      <c r="W267" s="23"/>
      <c r="X267" s="23"/>
      <c r="Y267" s="23"/>
      <c r="Z267" s="23"/>
      <c r="AA267" s="23"/>
      <c r="AB267" s="23"/>
      <c r="AC267" s="23"/>
      <c r="AG267" s="23"/>
    </row>
    <row r="268" spans="10:33" x14ac:dyDescent="0.2">
      <c r="J268" s="12"/>
      <c r="K268" s="12"/>
      <c r="N268" s="12"/>
      <c r="O268" s="12"/>
      <c r="R268" s="12"/>
      <c r="S268" s="12"/>
      <c r="T268" s="12"/>
      <c r="U268" s="23"/>
      <c r="V268" s="23"/>
      <c r="W268" s="23"/>
      <c r="X268" s="23"/>
      <c r="Y268" s="23"/>
      <c r="Z268" s="23"/>
      <c r="AA268" s="23"/>
      <c r="AB268" s="23"/>
      <c r="AC268" s="23"/>
      <c r="AG268" s="23"/>
    </row>
    <row r="269" spans="10:33" x14ac:dyDescent="0.2">
      <c r="J269" s="12"/>
      <c r="K269" s="12"/>
      <c r="N269" s="12"/>
      <c r="O269" s="12"/>
      <c r="R269" s="12"/>
      <c r="S269" s="12"/>
      <c r="T269" s="12"/>
      <c r="U269" s="23"/>
      <c r="V269" s="23"/>
      <c r="W269" s="23"/>
      <c r="X269" s="23"/>
      <c r="Y269" s="23"/>
      <c r="Z269" s="23"/>
      <c r="AA269" s="23"/>
      <c r="AB269" s="23"/>
      <c r="AC269" s="23"/>
      <c r="AG269" s="23"/>
    </row>
    <row r="270" spans="10:33" x14ac:dyDescent="0.2">
      <c r="J270" s="12"/>
      <c r="K270" s="12"/>
      <c r="N270" s="12"/>
      <c r="O270" s="12"/>
      <c r="R270" s="12"/>
      <c r="S270" s="12"/>
      <c r="T270" s="12"/>
      <c r="U270" s="23"/>
      <c r="V270" s="23"/>
      <c r="W270" s="23"/>
      <c r="X270" s="23"/>
      <c r="Y270" s="23"/>
      <c r="Z270" s="23"/>
      <c r="AA270" s="23"/>
      <c r="AB270" s="23"/>
      <c r="AC270" s="23"/>
      <c r="AG270" s="23"/>
    </row>
    <row r="271" spans="10:33" x14ac:dyDescent="0.2">
      <c r="J271" s="12"/>
      <c r="K271" s="12"/>
      <c r="N271" s="12"/>
      <c r="O271" s="12"/>
      <c r="R271" s="12"/>
      <c r="S271" s="12"/>
      <c r="T271" s="12"/>
      <c r="U271" s="23"/>
      <c r="V271" s="23"/>
      <c r="W271" s="23"/>
      <c r="X271" s="23"/>
      <c r="Y271" s="23"/>
      <c r="Z271" s="23"/>
      <c r="AA271" s="23"/>
      <c r="AB271" s="23"/>
      <c r="AC271" s="23"/>
      <c r="AG271" s="23"/>
    </row>
    <row r="272" spans="10:33" x14ac:dyDescent="0.2">
      <c r="J272" s="12"/>
      <c r="K272" s="12"/>
      <c r="N272" s="12"/>
      <c r="O272" s="12"/>
      <c r="R272" s="12"/>
      <c r="S272" s="12"/>
      <c r="T272" s="12"/>
      <c r="U272" s="23"/>
      <c r="V272" s="23"/>
      <c r="W272" s="23"/>
      <c r="X272" s="23"/>
      <c r="Y272" s="23"/>
      <c r="Z272" s="23"/>
      <c r="AA272" s="23"/>
      <c r="AB272" s="23"/>
      <c r="AC272" s="23"/>
      <c r="AG272" s="23"/>
    </row>
    <row r="273" spans="10:33" x14ac:dyDescent="0.2">
      <c r="J273" s="12"/>
      <c r="K273" s="12"/>
      <c r="N273" s="12"/>
      <c r="O273" s="12"/>
      <c r="R273" s="12"/>
      <c r="S273" s="12"/>
      <c r="T273" s="12"/>
      <c r="U273" s="23"/>
      <c r="V273" s="23"/>
      <c r="W273" s="23"/>
      <c r="X273" s="23"/>
      <c r="Y273" s="23"/>
      <c r="Z273" s="23"/>
      <c r="AA273" s="23"/>
      <c r="AB273" s="23"/>
      <c r="AC273" s="23"/>
      <c r="AG273" s="23"/>
    </row>
    <row r="274" spans="10:33" x14ac:dyDescent="0.2">
      <c r="J274" s="12"/>
      <c r="K274" s="12"/>
      <c r="N274" s="12"/>
      <c r="O274" s="12"/>
      <c r="R274" s="12"/>
      <c r="S274" s="12"/>
      <c r="T274" s="12"/>
      <c r="U274" s="23"/>
      <c r="V274" s="23"/>
      <c r="W274" s="23"/>
      <c r="X274" s="23"/>
      <c r="Y274" s="23"/>
      <c r="Z274" s="23"/>
      <c r="AA274" s="23"/>
      <c r="AB274" s="23"/>
      <c r="AC274" s="23"/>
      <c r="AG274" s="23"/>
    </row>
    <row r="275" spans="10:33" x14ac:dyDescent="0.2">
      <c r="J275" s="12"/>
      <c r="K275" s="12"/>
      <c r="N275" s="12"/>
      <c r="O275" s="12"/>
      <c r="R275" s="12"/>
      <c r="S275" s="12"/>
      <c r="T275" s="12"/>
      <c r="U275" s="23"/>
      <c r="V275" s="23"/>
      <c r="W275" s="23"/>
      <c r="X275" s="23"/>
      <c r="Y275" s="23"/>
      <c r="Z275" s="23"/>
      <c r="AA275" s="23"/>
      <c r="AB275" s="23"/>
      <c r="AC275" s="23"/>
      <c r="AG275" s="23"/>
    </row>
    <row r="276" spans="10:33" x14ac:dyDescent="0.2">
      <c r="J276" s="12"/>
      <c r="K276" s="12"/>
      <c r="N276" s="12"/>
      <c r="O276" s="12"/>
      <c r="R276" s="12"/>
      <c r="S276" s="12"/>
      <c r="T276" s="12"/>
      <c r="U276" s="23"/>
      <c r="V276" s="23"/>
      <c r="W276" s="23"/>
      <c r="X276" s="23"/>
      <c r="Y276" s="23"/>
      <c r="Z276" s="23"/>
      <c r="AA276" s="23"/>
      <c r="AB276" s="23"/>
      <c r="AC276" s="23"/>
      <c r="AG276" s="23"/>
    </row>
    <row r="277" spans="10:33" x14ac:dyDescent="0.2">
      <c r="J277" s="12"/>
      <c r="K277" s="12"/>
      <c r="N277" s="12"/>
      <c r="O277" s="12"/>
      <c r="R277" s="12"/>
      <c r="S277" s="12"/>
      <c r="T277" s="12"/>
      <c r="U277" s="23"/>
      <c r="V277" s="23"/>
      <c r="W277" s="23"/>
      <c r="X277" s="23"/>
      <c r="Y277" s="23"/>
      <c r="Z277" s="23"/>
      <c r="AA277" s="23"/>
      <c r="AB277" s="23"/>
      <c r="AC277" s="23"/>
      <c r="AG277" s="23"/>
    </row>
  </sheetData>
  <mergeCells count="14">
    <mergeCell ref="AL1:AO9"/>
    <mergeCell ref="AG5:AJ8"/>
    <mergeCell ref="A7:H8"/>
    <mergeCell ref="N5:Q8"/>
    <mergeCell ref="J5:M8"/>
    <mergeCell ref="A3:A4"/>
    <mergeCell ref="R5:R8"/>
    <mergeCell ref="S5:S8"/>
    <mergeCell ref="T5:T8"/>
    <mergeCell ref="Y5:AB8"/>
    <mergeCell ref="AC5:AC8"/>
    <mergeCell ref="W5:W8"/>
    <mergeCell ref="X5:X8"/>
    <mergeCell ref="U5:V8"/>
  </mergeCells>
  <dataValidations count="1">
    <dataValidation type="list" allowBlank="1" showInputMessage="1" showErrorMessage="1" sqref="C10:C40" xr:uid="{00000000-0002-0000-0100-000000000000}">
      <formula1>$A$5:$A$6</formula1>
    </dataValidation>
  </dataValidation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29"/>
  <sheetViews>
    <sheetView workbookViewId="0">
      <selection activeCell="Y14" sqref="Y14"/>
    </sheetView>
  </sheetViews>
  <sheetFormatPr baseColWidth="10" defaultRowHeight="16" x14ac:dyDescent="0.2"/>
  <cols>
    <col min="1" max="9" width="9.6640625" style="2" customWidth="1"/>
    <col min="10" max="10" width="7.33203125" style="2" customWidth="1"/>
    <col min="11" max="13" width="7.33203125" style="2" hidden="1" customWidth="1"/>
    <col min="14" max="14" width="7.33203125" style="2" customWidth="1"/>
    <col min="15" max="17" width="7.33203125" style="2" hidden="1" customWidth="1"/>
    <col min="18" max="18" width="7.33203125" style="2" customWidth="1"/>
    <col min="19" max="21" width="7.33203125" hidden="1" customWidth="1"/>
    <col min="22" max="22" width="7.33203125" customWidth="1"/>
  </cols>
  <sheetData>
    <row r="1" spans="1:21" ht="16" customHeight="1" x14ac:dyDescent="0.25">
      <c r="A1" s="176" t="s">
        <v>142</v>
      </c>
      <c r="B1" s="176"/>
      <c r="C1" s="176"/>
      <c r="D1" s="176"/>
      <c r="E1" s="176"/>
      <c r="F1" s="176"/>
      <c r="G1" s="176"/>
      <c r="H1" s="176"/>
      <c r="I1" s="176"/>
      <c r="J1" s="176"/>
      <c r="K1" s="176"/>
      <c r="L1" s="176"/>
      <c r="M1" s="176"/>
      <c r="N1" s="176"/>
      <c r="O1" s="176"/>
      <c r="P1" s="176"/>
      <c r="Q1" s="176"/>
      <c r="R1" s="176"/>
    </row>
    <row r="2" spans="1:21" x14ac:dyDescent="0.2">
      <c r="A2" s="104"/>
      <c r="B2" s="104"/>
      <c r="C2" s="104"/>
      <c r="D2" s="104"/>
      <c r="E2" s="104"/>
      <c r="F2" s="104"/>
      <c r="G2" s="104"/>
      <c r="H2" s="104"/>
      <c r="I2" s="104"/>
      <c r="J2" s="104"/>
      <c r="K2" s="104"/>
      <c r="L2" s="104"/>
      <c r="M2" s="104"/>
      <c r="N2" s="104"/>
      <c r="O2" s="28"/>
    </row>
    <row r="3" spans="1:21" ht="22" customHeight="1" x14ac:dyDescent="0.2">
      <c r="A3" s="175" t="s">
        <v>67</v>
      </c>
      <c r="B3" s="175"/>
      <c r="C3" s="175"/>
      <c r="D3" s="175"/>
      <c r="E3" s="175"/>
      <c r="F3" s="175"/>
      <c r="G3" s="175"/>
      <c r="H3" s="175"/>
      <c r="I3" s="175"/>
      <c r="J3" s="175"/>
      <c r="K3" s="175"/>
      <c r="L3" s="175"/>
      <c r="M3" s="175"/>
      <c r="N3" s="175"/>
      <c r="O3" s="175"/>
      <c r="P3" s="175"/>
      <c r="Q3" s="175"/>
      <c r="R3" s="175"/>
    </row>
    <row r="4" spans="1:21" ht="16" customHeight="1" x14ac:dyDescent="0.2">
      <c r="B4" s="178" t="s">
        <v>68</v>
      </c>
      <c r="C4" s="178" t="s">
        <v>69</v>
      </c>
      <c r="D4" s="178" t="s">
        <v>70</v>
      </c>
      <c r="E4" s="178" t="s">
        <v>19</v>
      </c>
      <c r="F4" s="178" t="s">
        <v>87</v>
      </c>
      <c r="G4" s="178" t="s">
        <v>8</v>
      </c>
      <c r="H4" s="178" t="s">
        <v>71</v>
      </c>
      <c r="I4" s="177" t="s">
        <v>78</v>
      </c>
      <c r="J4" s="177" t="s">
        <v>23</v>
      </c>
      <c r="K4" s="177"/>
      <c r="L4" s="177"/>
      <c r="M4" s="177"/>
      <c r="N4" s="177" t="s">
        <v>42</v>
      </c>
      <c r="O4" s="29"/>
      <c r="P4" s="29"/>
      <c r="Q4" s="30"/>
      <c r="R4" s="177" t="s">
        <v>77</v>
      </c>
      <c r="S4" s="29"/>
      <c r="T4" s="29"/>
      <c r="U4" s="30"/>
    </row>
    <row r="5" spans="1:21" x14ac:dyDescent="0.2">
      <c r="B5" s="179"/>
      <c r="C5" s="179"/>
      <c r="D5" s="179"/>
      <c r="E5" s="179"/>
      <c r="F5" s="179"/>
      <c r="G5" s="179"/>
      <c r="H5" s="179"/>
      <c r="I5" s="177"/>
      <c r="J5" s="177"/>
      <c r="K5" s="177"/>
      <c r="L5" s="177"/>
      <c r="M5" s="177"/>
      <c r="N5" s="177"/>
      <c r="O5" s="31"/>
      <c r="P5" s="31"/>
      <c r="Q5" s="32"/>
      <c r="R5" s="177"/>
      <c r="S5" s="31"/>
      <c r="T5" s="31"/>
      <c r="U5" s="32"/>
    </row>
    <row r="6" spans="1:21" ht="17" thickBot="1" x14ac:dyDescent="0.25">
      <c r="A6" s="27" t="s">
        <v>72</v>
      </c>
      <c r="B6" s="49" t="s">
        <v>73</v>
      </c>
      <c r="C6" s="50"/>
      <c r="D6" s="33" t="s">
        <v>74</v>
      </c>
      <c r="E6" s="33" t="s">
        <v>74</v>
      </c>
      <c r="F6" s="33" t="s">
        <v>74</v>
      </c>
      <c r="G6" s="33" t="s">
        <v>74</v>
      </c>
      <c r="H6" s="34" t="s">
        <v>75</v>
      </c>
      <c r="I6" s="35" t="s">
        <v>76</v>
      </c>
      <c r="J6" s="34" t="s">
        <v>56</v>
      </c>
      <c r="K6" s="33" t="s">
        <v>57</v>
      </c>
      <c r="L6" s="33" t="s">
        <v>58</v>
      </c>
      <c r="M6" s="33" t="s">
        <v>59</v>
      </c>
      <c r="N6" s="34" t="s">
        <v>56</v>
      </c>
      <c r="O6" s="33" t="s">
        <v>57</v>
      </c>
      <c r="P6" s="33" t="s">
        <v>58</v>
      </c>
      <c r="Q6" s="33" t="s">
        <v>59</v>
      </c>
      <c r="R6" s="34" t="s">
        <v>56</v>
      </c>
      <c r="S6" s="33" t="s">
        <v>57</v>
      </c>
      <c r="T6" s="33" t="s">
        <v>58</v>
      </c>
      <c r="U6" s="33" t="s">
        <v>59</v>
      </c>
    </row>
    <row r="7" spans="1:21" ht="17" thickBot="1" x14ac:dyDescent="0.25">
      <c r="A7" s="36">
        <v>20</v>
      </c>
      <c r="B7" s="93">
        <v>1</v>
      </c>
      <c r="C7" s="93">
        <v>1</v>
      </c>
      <c r="D7" s="48">
        <v>20</v>
      </c>
      <c r="E7" s="48">
        <v>20</v>
      </c>
      <c r="F7" s="48">
        <v>20</v>
      </c>
      <c r="G7" s="44">
        <v>10</v>
      </c>
      <c r="H7" s="44">
        <v>56</v>
      </c>
      <c r="I7" s="45">
        <v>550</v>
      </c>
      <c r="J7" s="90">
        <v>3.1249999999999997E-3</v>
      </c>
      <c r="K7" s="46">
        <f>MINUTE(J7)</f>
        <v>4</v>
      </c>
      <c r="L7" s="2">
        <f>SECOND(J7)</f>
        <v>30</v>
      </c>
      <c r="M7" s="2">
        <f>K7*60+L7</f>
        <v>270</v>
      </c>
      <c r="N7" s="91">
        <v>8.3291997354497365E-3</v>
      </c>
      <c r="O7" s="2">
        <f>MINUTE(N7)</f>
        <v>12</v>
      </c>
      <c r="P7" s="2">
        <f>SECOND(N7)</f>
        <v>0</v>
      </c>
      <c r="Q7" s="2">
        <f>O7*60+P7</f>
        <v>720</v>
      </c>
      <c r="R7" s="91">
        <v>5.0694444444444441E-3</v>
      </c>
      <c r="S7" s="2">
        <f>MINUTE(R7)</f>
        <v>7</v>
      </c>
      <c r="T7" s="2">
        <f>SECOND(R7)</f>
        <v>18</v>
      </c>
      <c r="U7" s="2">
        <f>S7*60+T7</f>
        <v>438</v>
      </c>
    </row>
    <row r="8" spans="1:21" ht="17" thickBot="1" x14ac:dyDescent="0.25">
      <c r="A8" s="36">
        <v>19</v>
      </c>
      <c r="B8" s="93">
        <v>0.97</v>
      </c>
      <c r="C8" s="94">
        <v>0.97</v>
      </c>
      <c r="D8" s="48">
        <v>19</v>
      </c>
      <c r="E8" s="48">
        <v>19</v>
      </c>
      <c r="F8" s="48">
        <v>19</v>
      </c>
      <c r="G8" s="44">
        <v>9</v>
      </c>
      <c r="H8" s="44">
        <v>54</v>
      </c>
      <c r="I8" s="45">
        <v>535</v>
      </c>
      <c r="J8" s="90">
        <v>3.0092592592592588E-3</v>
      </c>
      <c r="K8" s="46">
        <f t="shared" ref="K8:K26" si="0">MINUTE(J8)</f>
        <v>4</v>
      </c>
      <c r="L8" s="2">
        <f t="shared" ref="L8:L26" si="1">SECOND(J8)</f>
        <v>20</v>
      </c>
      <c r="M8" s="2">
        <f t="shared" ref="M8:M26" si="2">K8*60+L8</f>
        <v>260</v>
      </c>
      <c r="N8" s="92">
        <v>8.4779354450113358E-3</v>
      </c>
      <c r="O8" s="2">
        <f t="shared" ref="O8:O26" si="3">MINUTE(N8)</f>
        <v>12</v>
      </c>
      <c r="P8" s="2">
        <f t="shared" ref="P8:P26" si="4">SECOND(N8)</f>
        <v>12</v>
      </c>
      <c r="Q8" s="2">
        <f t="shared" ref="Q8:Q26" si="5">O8*60+P8</f>
        <v>732</v>
      </c>
      <c r="R8" s="92">
        <v>5.1041666666666666E-3</v>
      </c>
      <c r="S8" s="2">
        <f t="shared" ref="S8:S26" si="6">MINUTE(R8)</f>
        <v>7</v>
      </c>
      <c r="T8" s="2">
        <f t="shared" ref="T8:T26" si="7">SECOND(R8)</f>
        <v>21</v>
      </c>
      <c r="U8" s="2">
        <f t="shared" ref="U8:U26" si="8">S8*60+T8</f>
        <v>441</v>
      </c>
    </row>
    <row r="9" spans="1:21" ht="17" thickBot="1" x14ac:dyDescent="0.25">
      <c r="A9" s="38">
        <v>18</v>
      </c>
      <c r="B9" s="93">
        <v>0.94</v>
      </c>
      <c r="C9" s="93">
        <v>0.94</v>
      </c>
      <c r="D9" s="48">
        <v>18</v>
      </c>
      <c r="E9" s="48">
        <v>18</v>
      </c>
      <c r="F9" s="48">
        <v>18</v>
      </c>
      <c r="G9" s="44">
        <v>8</v>
      </c>
      <c r="H9" s="44">
        <v>52</v>
      </c>
      <c r="I9" s="45">
        <v>520</v>
      </c>
      <c r="J9" s="90">
        <v>2.8935185185185179E-3</v>
      </c>
      <c r="K9" s="46">
        <f t="shared" si="0"/>
        <v>4</v>
      </c>
      <c r="L9" s="2">
        <f t="shared" si="1"/>
        <v>10</v>
      </c>
      <c r="M9" s="2">
        <f t="shared" si="2"/>
        <v>250</v>
      </c>
      <c r="N9" s="92">
        <v>8.6266711545729385E-3</v>
      </c>
      <c r="O9" s="2">
        <f t="shared" si="3"/>
        <v>12</v>
      </c>
      <c r="P9" s="2">
        <f t="shared" si="4"/>
        <v>25</v>
      </c>
      <c r="Q9" s="2">
        <f t="shared" si="5"/>
        <v>745</v>
      </c>
      <c r="R9" s="91">
        <v>5.1388888888888899E-3</v>
      </c>
      <c r="S9" s="2">
        <f t="shared" si="6"/>
        <v>7</v>
      </c>
      <c r="T9" s="2">
        <f t="shared" si="7"/>
        <v>24</v>
      </c>
      <c r="U9" s="2">
        <f t="shared" si="8"/>
        <v>444</v>
      </c>
    </row>
    <row r="10" spans="1:21" ht="17" thickBot="1" x14ac:dyDescent="0.25">
      <c r="A10" s="38">
        <v>17</v>
      </c>
      <c r="B10" s="93">
        <v>0.91</v>
      </c>
      <c r="C10" s="94">
        <v>0.91</v>
      </c>
      <c r="D10" s="48">
        <v>17</v>
      </c>
      <c r="E10" s="48">
        <v>17</v>
      </c>
      <c r="F10" s="48">
        <v>17</v>
      </c>
      <c r="G10" s="44">
        <v>7</v>
      </c>
      <c r="H10" s="44">
        <v>51</v>
      </c>
      <c r="I10" s="45">
        <v>505</v>
      </c>
      <c r="J10" s="90">
        <v>2.777777777777777E-3</v>
      </c>
      <c r="K10" s="46">
        <f t="shared" si="0"/>
        <v>4</v>
      </c>
      <c r="L10" s="2">
        <f t="shared" si="1"/>
        <v>0</v>
      </c>
      <c r="M10" s="2">
        <f t="shared" si="2"/>
        <v>240</v>
      </c>
      <c r="N10" s="92">
        <v>8.7754068641345395E-3</v>
      </c>
      <c r="O10" s="2">
        <f t="shared" si="3"/>
        <v>12</v>
      </c>
      <c r="P10" s="2">
        <f t="shared" si="4"/>
        <v>38</v>
      </c>
      <c r="Q10" s="2">
        <f t="shared" si="5"/>
        <v>758</v>
      </c>
      <c r="R10" s="92">
        <v>5.1736111111111097E-3</v>
      </c>
      <c r="S10" s="2">
        <f t="shared" si="6"/>
        <v>7</v>
      </c>
      <c r="T10" s="2">
        <f t="shared" si="7"/>
        <v>27</v>
      </c>
      <c r="U10" s="2">
        <f t="shared" si="8"/>
        <v>447</v>
      </c>
    </row>
    <row r="11" spans="1:21" ht="17" thickBot="1" x14ac:dyDescent="0.25">
      <c r="A11" s="38">
        <v>16</v>
      </c>
      <c r="B11" s="93">
        <v>0.88</v>
      </c>
      <c r="C11" s="93">
        <v>0.88</v>
      </c>
      <c r="D11" s="48">
        <v>16</v>
      </c>
      <c r="E11" s="48">
        <v>16</v>
      </c>
      <c r="F11" s="48">
        <v>16</v>
      </c>
      <c r="G11" s="44">
        <v>6</v>
      </c>
      <c r="H11" s="44">
        <v>49</v>
      </c>
      <c r="I11" s="45">
        <v>490</v>
      </c>
      <c r="J11" s="90">
        <v>2.6620370370370361E-3</v>
      </c>
      <c r="K11" s="46">
        <f t="shared" si="0"/>
        <v>3</v>
      </c>
      <c r="L11" s="2">
        <f t="shared" si="1"/>
        <v>50</v>
      </c>
      <c r="M11" s="2">
        <f t="shared" si="2"/>
        <v>230</v>
      </c>
      <c r="N11" s="92">
        <v>8.9241425736961404E-3</v>
      </c>
      <c r="O11" s="2">
        <f t="shared" si="3"/>
        <v>12</v>
      </c>
      <c r="P11" s="2">
        <f t="shared" si="4"/>
        <v>51</v>
      </c>
      <c r="Q11" s="2">
        <f t="shared" si="5"/>
        <v>771</v>
      </c>
      <c r="R11" s="91">
        <v>5.2083333333333296E-3</v>
      </c>
      <c r="S11" s="2">
        <f t="shared" si="6"/>
        <v>7</v>
      </c>
      <c r="T11" s="2">
        <f t="shared" si="7"/>
        <v>30</v>
      </c>
      <c r="U11" s="2">
        <f t="shared" si="8"/>
        <v>450</v>
      </c>
    </row>
    <row r="12" spans="1:21" ht="17" thickBot="1" x14ac:dyDescent="0.25">
      <c r="A12" s="39">
        <v>15</v>
      </c>
      <c r="B12" s="93">
        <v>0.85</v>
      </c>
      <c r="C12" s="94">
        <v>0.85</v>
      </c>
      <c r="D12" s="48">
        <v>15</v>
      </c>
      <c r="E12" s="48">
        <v>15</v>
      </c>
      <c r="F12" s="48">
        <v>15</v>
      </c>
      <c r="G12" s="44">
        <v>5</v>
      </c>
      <c r="H12" s="44">
        <v>47</v>
      </c>
      <c r="I12" s="45">
        <v>475</v>
      </c>
      <c r="J12" s="90">
        <v>2.5462962962962952E-3</v>
      </c>
      <c r="K12" s="46">
        <f t="shared" si="0"/>
        <v>3</v>
      </c>
      <c r="L12" s="2">
        <f t="shared" si="1"/>
        <v>40</v>
      </c>
      <c r="M12" s="2">
        <f t="shared" si="2"/>
        <v>220</v>
      </c>
      <c r="N12" s="92">
        <v>9.0728782832577431E-3</v>
      </c>
      <c r="O12" s="2">
        <f t="shared" si="3"/>
        <v>13</v>
      </c>
      <c r="P12" s="2">
        <f t="shared" si="4"/>
        <v>4</v>
      </c>
      <c r="Q12" s="2">
        <f t="shared" si="5"/>
        <v>784</v>
      </c>
      <c r="R12" s="92">
        <v>5.2430555555555598E-3</v>
      </c>
      <c r="S12" s="2">
        <f t="shared" si="6"/>
        <v>7</v>
      </c>
      <c r="T12" s="2">
        <f t="shared" si="7"/>
        <v>33</v>
      </c>
      <c r="U12" s="2">
        <f t="shared" si="8"/>
        <v>453</v>
      </c>
    </row>
    <row r="13" spans="1:21" ht="17" thickBot="1" x14ac:dyDescent="0.25">
      <c r="A13" s="39">
        <v>14</v>
      </c>
      <c r="B13" s="93">
        <v>0.82</v>
      </c>
      <c r="C13" s="93">
        <v>0.82</v>
      </c>
      <c r="D13" s="48">
        <v>14</v>
      </c>
      <c r="E13" s="48">
        <v>14</v>
      </c>
      <c r="F13" s="48">
        <v>14</v>
      </c>
      <c r="G13" s="44">
        <v>4</v>
      </c>
      <c r="H13" s="44">
        <v>45</v>
      </c>
      <c r="I13" s="45">
        <v>460</v>
      </c>
      <c r="J13" s="90">
        <v>2.4305555555555543E-3</v>
      </c>
      <c r="K13" s="46">
        <f t="shared" si="0"/>
        <v>3</v>
      </c>
      <c r="L13" s="2">
        <f t="shared" si="1"/>
        <v>30</v>
      </c>
      <c r="M13" s="2">
        <f t="shared" si="2"/>
        <v>210</v>
      </c>
      <c r="N13" s="92">
        <v>9.2216139928193441E-3</v>
      </c>
      <c r="O13" s="2">
        <f t="shared" si="3"/>
        <v>13</v>
      </c>
      <c r="P13" s="2">
        <f t="shared" si="4"/>
        <v>17</v>
      </c>
      <c r="Q13" s="2">
        <f t="shared" si="5"/>
        <v>797</v>
      </c>
      <c r="R13" s="91">
        <v>5.2777777777777797E-3</v>
      </c>
      <c r="S13" s="2">
        <f t="shared" si="6"/>
        <v>7</v>
      </c>
      <c r="T13" s="2">
        <f t="shared" si="7"/>
        <v>36</v>
      </c>
      <c r="U13" s="2">
        <f t="shared" si="8"/>
        <v>456</v>
      </c>
    </row>
    <row r="14" spans="1:21" ht="17" thickBot="1" x14ac:dyDescent="0.25">
      <c r="A14" s="39">
        <v>13</v>
      </c>
      <c r="B14" s="93">
        <v>0.79</v>
      </c>
      <c r="C14" s="94">
        <v>0.79</v>
      </c>
      <c r="D14" s="48">
        <v>13</v>
      </c>
      <c r="E14" s="48">
        <v>13</v>
      </c>
      <c r="F14" s="48">
        <v>13</v>
      </c>
      <c r="G14" s="52" t="s">
        <v>97</v>
      </c>
      <c r="H14" s="44">
        <v>44</v>
      </c>
      <c r="I14" s="45">
        <v>445</v>
      </c>
      <c r="J14" s="90">
        <v>2.3148148148148134E-3</v>
      </c>
      <c r="K14" s="46">
        <f t="shared" si="0"/>
        <v>3</v>
      </c>
      <c r="L14" s="2">
        <f t="shared" si="1"/>
        <v>20</v>
      </c>
      <c r="M14" s="2">
        <f t="shared" si="2"/>
        <v>200</v>
      </c>
      <c r="N14" s="92">
        <v>9.3703497023809451E-3</v>
      </c>
      <c r="O14" s="2">
        <f t="shared" si="3"/>
        <v>13</v>
      </c>
      <c r="P14" s="2">
        <f t="shared" si="4"/>
        <v>30</v>
      </c>
      <c r="Q14" s="2">
        <f t="shared" si="5"/>
        <v>810</v>
      </c>
      <c r="R14" s="92">
        <v>5.3125000000000004E-3</v>
      </c>
      <c r="S14" s="2">
        <f t="shared" si="6"/>
        <v>7</v>
      </c>
      <c r="T14" s="2">
        <f t="shared" si="7"/>
        <v>39</v>
      </c>
      <c r="U14" s="2">
        <f t="shared" si="8"/>
        <v>459</v>
      </c>
    </row>
    <row r="15" spans="1:21" ht="17" thickBot="1" x14ac:dyDescent="0.25">
      <c r="A15" s="40">
        <v>12</v>
      </c>
      <c r="B15" s="93">
        <v>0.76</v>
      </c>
      <c r="C15" s="93">
        <v>0.76</v>
      </c>
      <c r="D15" s="48">
        <v>12</v>
      </c>
      <c r="E15" s="48">
        <v>12</v>
      </c>
      <c r="F15" s="48">
        <v>12</v>
      </c>
      <c r="G15" s="52" t="s">
        <v>98</v>
      </c>
      <c r="H15" s="44">
        <v>42</v>
      </c>
      <c r="I15" s="45">
        <v>430</v>
      </c>
      <c r="J15" s="90">
        <v>2.1990740740740725E-3</v>
      </c>
      <c r="K15" s="46">
        <f t="shared" si="0"/>
        <v>3</v>
      </c>
      <c r="L15" s="2">
        <f t="shared" si="1"/>
        <v>10</v>
      </c>
      <c r="M15" s="2">
        <f t="shared" si="2"/>
        <v>190</v>
      </c>
      <c r="N15" s="92">
        <v>9.5190854119425461E-3</v>
      </c>
      <c r="O15" s="2">
        <f t="shared" si="3"/>
        <v>13</v>
      </c>
      <c r="P15" s="2">
        <f t="shared" si="4"/>
        <v>42</v>
      </c>
      <c r="Q15" s="2">
        <f t="shared" si="5"/>
        <v>822</v>
      </c>
      <c r="R15" s="91">
        <v>5.3472222222222202E-3</v>
      </c>
      <c r="S15" s="2">
        <f t="shared" si="6"/>
        <v>7</v>
      </c>
      <c r="T15" s="2">
        <f t="shared" si="7"/>
        <v>42</v>
      </c>
      <c r="U15" s="2">
        <f t="shared" si="8"/>
        <v>462</v>
      </c>
    </row>
    <row r="16" spans="1:21" ht="17" thickBot="1" x14ac:dyDescent="0.25">
      <c r="A16" s="40">
        <v>11</v>
      </c>
      <c r="B16" s="93">
        <v>0.73</v>
      </c>
      <c r="C16" s="94">
        <v>0.73</v>
      </c>
      <c r="D16" s="48">
        <v>11</v>
      </c>
      <c r="E16" s="48">
        <v>11</v>
      </c>
      <c r="F16" s="48">
        <v>11</v>
      </c>
      <c r="G16" s="52" t="s">
        <v>99</v>
      </c>
      <c r="H16" s="44">
        <v>40</v>
      </c>
      <c r="I16" s="45">
        <v>415</v>
      </c>
      <c r="J16" s="90">
        <v>2.0833333333333316E-3</v>
      </c>
      <c r="K16" s="46">
        <f t="shared" si="0"/>
        <v>3</v>
      </c>
      <c r="L16" s="2">
        <f t="shared" si="1"/>
        <v>0</v>
      </c>
      <c r="M16" s="2">
        <f t="shared" si="2"/>
        <v>180</v>
      </c>
      <c r="N16" s="92">
        <v>9.6678211215041592E-3</v>
      </c>
      <c r="O16" s="2">
        <f t="shared" si="3"/>
        <v>13</v>
      </c>
      <c r="P16" s="2">
        <f t="shared" si="4"/>
        <v>55</v>
      </c>
      <c r="Q16" s="2">
        <f t="shared" si="5"/>
        <v>835</v>
      </c>
      <c r="R16" s="92">
        <v>5.3819444444444496E-3</v>
      </c>
      <c r="S16" s="2">
        <f t="shared" si="6"/>
        <v>7</v>
      </c>
      <c r="T16" s="2">
        <f t="shared" si="7"/>
        <v>45</v>
      </c>
      <c r="U16" s="2">
        <f t="shared" si="8"/>
        <v>465</v>
      </c>
    </row>
    <row r="17" spans="1:21" ht="17" thickBot="1" x14ac:dyDescent="0.25">
      <c r="A17" s="40">
        <v>10</v>
      </c>
      <c r="B17" s="93">
        <v>0.7</v>
      </c>
      <c r="C17" s="93">
        <v>0.7</v>
      </c>
      <c r="D17" s="48">
        <v>10</v>
      </c>
      <c r="E17" s="48">
        <v>10</v>
      </c>
      <c r="F17" s="48">
        <v>10</v>
      </c>
      <c r="G17" s="52" t="s">
        <v>100</v>
      </c>
      <c r="H17" s="44">
        <v>39</v>
      </c>
      <c r="I17" s="45">
        <v>400</v>
      </c>
      <c r="J17" s="90">
        <v>1.9675925925925907E-3</v>
      </c>
      <c r="K17" s="46">
        <f t="shared" si="0"/>
        <v>2</v>
      </c>
      <c r="L17" s="2">
        <f t="shared" si="1"/>
        <v>50</v>
      </c>
      <c r="M17" s="2">
        <f t="shared" si="2"/>
        <v>170</v>
      </c>
      <c r="N17" s="92">
        <v>9.8165568310657619E-3</v>
      </c>
      <c r="O17" s="2">
        <f t="shared" si="3"/>
        <v>14</v>
      </c>
      <c r="P17" s="2">
        <f t="shared" si="4"/>
        <v>8</v>
      </c>
      <c r="Q17" s="2">
        <f t="shared" si="5"/>
        <v>848</v>
      </c>
      <c r="R17" s="91">
        <v>5.4166666666666703E-3</v>
      </c>
      <c r="S17" s="2">
        <f t="shared" si="6"/>
        <v>7</v>
      </c>
      <c r="T17" s="2">
        <f t="shared" si="7"/>
        <v>48</v>
      </c>
      <c r="U17" s="2">
        <f t="shared" si="8"/>
        <v>468</v>
      </c>
    </row>
    <row r="18" spans="1:21" ht="17" thickBot="1" x14ac:dyDescent="0.25">
      <c r="A18" s="40">
        <v>9</v>
      </c>
      <c r="B18" s="93">
        <v>0.67</v>
      </c>
      <c r="C18" s="94">
        <v>0.67</v>
      </c>
      <c r="D18" s="48">
        <v>9</v>
      </c>
      <c r="E18" s="48">
        <v>9</v>
      </c>
      <c r="F18" s="48">
        <v>9</v>
      </c>
      <c r="G18" s="52" t="s">
        <v>101</v>
      </c>
      <c r="H18" s="44">
        <v>37</v>
      </c>
      <c r="I18" s="45">
        <v>385</v>
      </c>
      <c r="J18" s="90">
        <v>1.85185185185185E-3</v>
      </c>
      <c r="K18" s="46">
        <f t="shared" si="0"/>
        <v>2</v>
      </c>
      <c r="L18" s="2">
        <f t="shared" si="1"/>
        <v>40</v>
      </c>
      <c r="M18" s="2">
        <f t="shared" si="2"/>
        <v>160</v>
      </c>
      <c r="N18" s="92">
        <v>9.9652925406273525E-3</v>
      </c>
      <c r="O18" s="2">
        <f t="shared" si="3"/>
        <v>14</v>
      </c>
      <c r="P18" s="2">
        <f t="shared" si="4"/>
        <v>21</v>
      </c>
      <c r="Q18" s="2">
        <f t="shared" si="5"/>
        <v>861</v>
      </c>
      <c r="R18" s="92">
        <v>5.4513888888888902E-3</v>
      </c>
      <c r="S18" s="2">
        <f t="shared" si="6"/>
        <v>7</v>
      </c>
      <c r="T18" s="2">
        <f t="shared" si="7"/>
        <v>51</v>
      </c>
      <c r="U18" s="2">
        <f t="shared" si="8"/>
        <v>471</v>
      </c>
    </row>
    <row r="19" spans="1:21" ht="17" thickBot="1" x14ac:dyDescent="0.25">
      <c r="A19" s="41">
        <v>8</v>
      </c>
      <c r="B19" s="93">
        <v>0.64</v>
      </c>
      <c r="C19" s="93">
        <v>0.64</v>
      </c>
      <c r="D19" s="48">
        <v>8</v>
      </c>
      <c r="E19" s="48">
        <v>8</v>
      </c>
      <c r="F19" s="48">
        <v>8</v>
      </c>
      <c r="G19" s="51" t="s">
        <v>102</v>
      </c>
      <c r="H19" s="44">
        <v>35</v>
      </c>
      <c r="I19" s="45">
        <v>370</v>
      </c>
      <c r="J19" s="90">
        <v>1.7361111111111093E-3</v>
      </c>
      <c r="K19" s="46">
        <f t="shared" si="0"/>
        <v>2</v>
      </c>
      <c r="L19" s="2">
        <f t="shared" si="1"/>
        <v>30</v>
      </c>
      <c r="M19" s="2">
        <f t="shared" si="2"/>
        <v>150</v>
      </c>
      <c r="N19" s="92">
        <v>1.0114028250188953E-2</v>
      </c>
      <c r="O19" s="2">
        <f t="shared" si="3"/>
        <v>14</v>
      </c>
      <c r="P19" s="2">
        <f t="shared" si="4"/>
        <v>34</v>
      </c>
      <c r="Q19" s="2">
        <f t="shared" si="5"/>
        <v>874</v>
      </c>
      <c r="R19" s="91">
        <v>5.48611111111111E-3</v>
      </c>
      <c r="S19" s="2">
        <f t="shared" si="6"/>
        <v>7</v>
      </c>
      <c r="T19" s="2">
        <f t="shared" si="7"/>
        <v>54</v>
      </c>
      <c r="U19" s="2">
        <f t="shared" si="8"/>
        <v>474</v>
      </c>
    </row>
    <row r="20" spans="1:21" ht="17" thickBot="1" x14ac:dyDescent="0.25">
      <c r="A20" s="41">
        <v>7</v>
      </c>
      <c r="B20" s="93">
        <v>0.61</v>
      </c>
      <c r="C20" s="94">
        <v>0.61</v>
      </c>
      <c r="D20" s="48">
        <v>7</v>
      </c>
      <c r="E20" s="48">
        <v>7</v>
      </c>
      <c r="F20" s="48">
        <v>7</v>
      </c>
      <c r="G20" s="51" t="s">
        <v>103</v>
      </c>
      <c r="H20" s="44">
        <v>34</v>
      </c>
      <c r="I20" s="45">
        <v>355</v>
      </c>
      <c r="J20" s="90">
        <v>1.6203703703703686E-3</v>
      </c>
      <c r="K20" s="46">
        <f t="shared" si="0"/>
        <v>2</v>
      </c>
      <c r="L20" s="2">
        <f t="shared" si="1"/>
        <v>20</v>
      </c>
      <c r="M20" s="2">
        <f t="shared" si="2"/>
        <v>140</v>
      </c>
      <c r="N20" s="92">
        <v>1.0262763959750528E-2</v>
      </c>
      <c r="O20" s="2">
        <f t="shared" si="3"/>
        <v>14</v>
      </c>
      <c r="P20" s="2">
        <f t="shared" si="4"/>
        <v>47</v>
      </c>
      <c r="Q20" s="2">
        <f t="shared" si="5"/>
        <v>887</v>
      </c>
      <c r="R20" s="92">
        <v>5.5208333333333403E-3</v>
      </c>
      <c r="S20" s="2">
        <f t="shared" si="6"/>
        <v>7</v>
      </c>
      <c r="T20" s="2">
        <f t="shared" si="7"/>
        <v>57</v>
      </c>
      <c r="U20" s="2">
        <f t="shared" si="8"/>
        <v>477</v>
      </c>
    </row>
    <row r="21" spans="1:21" ht="17" thickBot="1" x14ac:dyDescent="0.25">
      <c r="A21" s="41">
        <v>6</v>
      </c>
      <c r="B21" s="93">
        <v>0.57999999999999996</v>
      </c>
      <c r="C21" s="93">
        <v>0.57999999999999996</v>
      </c>
      <c r="D21" s="48">
        <v>6</v>
      </c>
      <c r="E21" s="48">
        <v>6</v>
      </c>
      <c r="F21" s="48">
        <v>6</v>
      </c>
      <c r="G21" s="51" t="s">
        <v>104</v>
      </c>
      <c r="H21" s="44">
        <v>32</v>
      </c>
      <c r="I21" s="45">
        <v>340</v>
      </c>
      <c r="J21" s="90">
        <v>1.5046296296296279E-3</v>
      </c>
      <c r="K21" s="46">
        <f t="shared" si="0"/>
        <v>2</v>
      </c>
      <c r="L21" s="2">
        <f t="shared" si="1"/>
        <v>10</v>
      </c>
      <c r="M21" s="2">
        <f t="shared" si="2"/>
        <v>130</v>
      </c>
      <c r="N21" s="92">
        <v>1.0411499669312131E-2</v>
      </c>
      <c r="O21" s="2">
        <f t="shared" si="3"/>
        <v>15</v>
      </c>
      <c r="P21" s="2">
        <f t="shared" si="4"/>
        <v>0</v>
      </c>
      <c r="Q21" s="2">
        <f t="shared" si="5"/>
        <v>900</v>
      </c>
      <c r="R21" s="91">
        <v>5.5555555555555601E-3</v>
      </c>
      <c r="S21" s="2">
        <f t="shared" si="6"/>
        <v>8</v>
      </c>
      <c r="T21" s="2">
        <f t="shared" si="7"/>
        <v>0</v>
      </c>
      <c r="U21" s="2">
        <f t="shared" si="8"/>
        <v>480</v>
      </c>
    </row>
    <row r="22" spans="1:21" ht="17" thickBot="1" x14ac:dyDescent="0.25">
      <c r="A22" s="42">
        <v>5</v>
      </c>
      <c r="B22" s="93">
        <v>0.55000000000000004</v>
      </c>
      <c r="C22" s="94">
        <v>0.55000000000000004</v>
      </c>
      <c r="D22" s="48">
        <v>5</v>
      </c>
      <c r="E22" s="48">
        <v>5</v>
      </c>
      <c r="F22" s="48">
        <v>5</v>
      </c>
      <c r="G22" s="51" t="s">
        <v>105</v>
      </c>
      <c r="H22" s="44">
        <v>30</v>
      </c>
      <c r="I22" s="45">
        <v>325</v>
      </c>
      <c r="J22" s="90">
        <v>1.3888888888888872E-3</v>
      </c>
      <c r="K22" s="46">
        <f t="shared" si="0"/>
        <v>2</v>
      </c>
      <c r="L22" s="2">
        <f t="shared" si="1"/>
        <v>0</v>
      </c>
      <c r="M22" s="2">
        <f t="shared" si="2"/>
        <v>120</v>
      </c>
      <c r="N22" s="92">
        <v>1.0560235378873732E-2</v>
      </c>
      <c r="O22" s="2">
        <f t="shared" si="3"/>
        <v>15</v>
      </c>
      <c r="P22" s="2">
        <f t="shared" si="4"/>
        <v>12</v>
      </c>
      <c r="Q22" s="2">
        <f t="shared" si="5"/>
        <v>912</v>
      </c>
      <c r="R22" s="92">
        <v>5.5902777777777799E-3</v>
      </c>
      <c r="S22" s="2">
        <f t="shared" si="6"/>
        <v>8</v>
      </c>
      <c r="T22" s="2">
        <f t="shared" si="7"/>
        <v>3</v>
      </c>
      <c r="U22" s="2">
        <f t="shared" si="8"/>
        <v>483</v>
      </c>
    </row>
    <row r="23" spans="1:21" ht="17" thickBot="1" x14ac:dyDescent="0.25">
      <c r="A23" s="42">
        <v>4</v>
      </c>
      <c r="B23" s="93">
        <v>0.52</v>
      </c>
      <c r="C23" s="93">
        <v>0.52</v>
      </c>
      <c r="D23" s="48">
        <v>4</v>
      </c>
      <c r="E23" s="48">
        <v>4</v>
      </c>
      <c r="F23" s="48">
        <v>4</v>
      </c>
      <c r="G23" s="51" t="s">
        <v>106</v>
      </c>
      <c r="H23" s="44">
        <v>28</v>
      </c>
      <c r="I23" s="45">
        <v>310</v>
      </c>
      <c r="J23" s="90">
        <v>1.2731481481481465E-3</v>
      </c>
      <c r="K23" s="46">
        <f t="shared" si="0"/>
        <v>1</v>
      </c>
      <c r="L23" s="2">
        <f t="shared" si="1"/>
        <v>50</v>
      </c>
      <c r="M23" s="2">
        <f t="shared" si="2"/>
        <v>110</v>
      </c>
      <c r="N23" s="92">
        <v>1.0708971088435335E-2</v>
      </c>
      <c r="O23" s="2">
        <f t="shared" si="3"/>
        <v>15</v>
      </c>
      <c r="P23" s="2">
        <f t="shared" si="4"/>
        <v>25</v>
      </c>
      <c r="Q23" s="2">
        <f t="shared" si="5"/>
        <v>925</v>
      </c>
      <c r="R23" s="91">
        <v>5.6249999999999998E-3</v>
      </c>
      <c r="S23" s="2">
        <f t="shared" si="6"/>
        <v>8</v>
      </c>
      <c r="T23" s="2">
        <f t="shared" si="7"/>
        <v>6</v>
      </c>
      <c r="U23" s="2">
        <f t="shared" si="8"/>
        <v>486</v>
      </c>
    </row>
    <row r="24" spans="1:21" ht="17" thickBot="1" x14ac:dyDescent="0.25">
      <c r="A24" s="42">
        <v>3</v>
      </c>
      <c r="B24" s="93">
        <v>0.49</v>
      </c>
      <c r="C24" s="94">
        <v>0.49</v>
      </c>
      <c r="D24" s="48">
        <v>3</v>
      </c>
      <c r="E24" s="48">
        <v>3</v>
      </c>
      <c r="F24" s="48">
        <v>3</v>
      </c>
      <c r="G24" s="51" t="s">
        <v>107</v>
      </c>
      <c r="H24" s="44">
        <v>27</v>
      </c>
      <c r="I24" s="45">
        <v>295</v>
      </c>
      <c r="J24" s="90">
        <v>1.1574074074074058E-3</v>
      </c>
      <c r="K24" s="46">
        <f t="shared" si="0"/>
        <v>1</v>
      </c>
      <c r="L24" s="2">
        <f t="shared" si="1"/>
        <v>40</v>
      </c>
      <c r="M24" s="2">
        <f t="shared" si="2"/>
        <v>100</v>
      </c>
      <c r="N24" s="92">
        <v>1.0857706797996936E-2</v>
      </c>
      <c r="O24" s="2">
        <f t="shared" si="3"/>
        <v>15</v>
      </c>
      <c r="P24" s="2">
        <f t="shared" si="4"/>
        <v>38</v>
      </c>
      <c r="Q24" s="2">
        <f t="shared" si="5"/>
        <v>938</v>
      </c>
      <c r="R24" s="92">
        <v>5.65972222222223E-3</v>
      </c>
      <c r="S24" s="2">
        <f t="shared" si="6"/>
        <v>8</v>
      </c>
      <c r="T24" s="2">
        <f t="shared" si="7"/>
        <v>9</v>
      </c>
      <c r="U24" s="2">
        <f t="shared" si="8"/>
        <v>489</v>
      </c>
    </row>
    <row r="25" spans="1:21" ht="17" thickBot="1" x14ac:dyDescent="0.25">
      <c r="A25" s="43">
        <v>2</v>
      </c>
      <c r="B25" s="93">
        <v>0.46</v>
      </c>
      <c r="C25" s="93">
        <v>0.46</v>
      </c>
      <c r="D25" s="48">
        <v>2</v>
      </c>
      <c r="E25" s="48">
        <v>2</v>
      </c>
      <c r="F25" s="48">
        <v>2</v>
      </c>
      <c r="G25" s="51" t="s">
        <v>108</v>
      </c>
      <c r="H25" s="44">
        <v>25</v>
      </c>
      <c r="I25" s="45">
        <v>280</v>
      </c>
      <c r="J25" s="90">
        <v>1.0416666666666651E-3</v>
      </c>
      <c r="K25" s="46">
        <f t="shared" si="0"/>
        <v>1</v>
      </c>
      <c r="L25" s="2">
        <f t="shared" si="1"/>
        <v>30</v>
      </c>
      <c r="M25" s="2">
        <f t="shared" si="2"/>
        <v>90</v>
      </c>
      <c r="N25" s="92">
        <v>1.1006442507558539E-2</v>
      </c>
      <c r="O25" s="2">
        <f t="shared" si="3"/>
        <v>15</v>
      </c>
      <c r="P25" s="2">
        <f t="shared" si="4"/>
        <v>51</v>
      </c>
      <c r="Q25" s="2">
        <f t="shared" si="5"/>
        <v>951</v>
      </c>
      <c r="R25" s="91">
        <v>5.6944444444444499E-3</v>
      </c>
      <c r="S25" s="2">
        <f t="shared" si="6"/>
        <v>8</v>
      </c>
      <c r="T25" s="2">
        <f t="shared" si="7"/>
        <v>12</v>
      </c>
      <c r="U25" s="2">
        <f t="shared" si="8"/>
        <v>492</v>
      </c>
    </row>
    <row r="26" spans="1:21" ht="17" thickBot="1" x14ac:dyDescent="0.25">
      <c r="A26" s="43">
        <v>1</v>
      </c>
      <c r="B26" s="93">
        <v>0.43</v>
      </c>
      <c r="C26" s="94">
        <v>0.43</v>
      </c>
      <c r="D26" s="48">
        <v>1</v>
      </c>
      <c r="E26" s="48">
        <v>1</v>
      </c>
      <c r="F26" s="48">
        <v>1</v>
      </c>
      <c r="G26" s="51" t="s">
        <v>109</v>
      </c>
      <c r="H26" s="44">
        <v>23</v>
      </c>
      <c r="I26" s="45">
        <v>265</v>
      </c>
      <c r="J26" s="90">
        <v>9.2592592592592444E-4</v>
      </c>
      <c r="K26" s="46">
        <f t="shared" si="0"/>
        <v>1</v>
      </c>
      <c r="L26" s="2">
        <f t="shared" si="1"/>
        <v>20</v>
      </c>
      <c r="M26" s="2">
        <f t="shared" si="2"/>
        <v>80</v>
      </c>
      <c r="N26" s="92">
        <v>1.1155178217120138E-2</v>
      </c>
      <c r="O26" s="2">
        <f t="shared" si="3"/>
        <v>16</v>
      </c>
      <c r="P26" s="2">
        <f t="shared" si="4"/>
        <v>4</v>
      </c>
      <c r="Q26" s="2">
        <f t="shared" si="5"/>
        <v>964</v>
      </c>
      <c r="R26" s="92">
        <v>5.7291666666666697E-3</v>
      </c>
      <c r="S26" s="2">
        <f t="shared" si="6"/>
        <v>8</v>
      </c>
      <c r="T26" s="2">
        <f t="shared" si="7"/>
        <v>15</v>
      </c>
      <c r="U26" s="2">
        <f t="shared" si="8"/>
        <v>495</v>
      </c>
    </row>
    <row r="28" spans="1:21" x14ac:dyDescent="0.2">
      <c r="B28" s="58" t="s">
        <v>88</v>
      </c>
    </row>
    <row r="29" spans="1:21" x14ac:dyDescent="0.2">
      <c r="B29" s="59" t="s">
        <v>89</v>
      </c>
    </row>
  </sheetData>
  <sortState xmlns:xlrd2="http://schemas.microsoft.com/office/spreadsheetml/2017/richdata2" ref="R8:R26">
    <sortCondition ref="R7"/>
  </sortState>
  <mergeCells count="13">
    <mergeCell ref="A3:R3"/>
    <mergeCell ref="A1:R1"/>
    <mergeCell ref="R4:R5"/>
    <mergeCell ref="E4:E5"/>
    <mergeCell ref="B4:B5"/>
    <mergeCell ref="C4:C5"/>
    <mergeCell ref="D4:D5"/>
    <mergeCell ref="G4:G5"/>
    <mergeCell ref="H4:H5"/>
    <mergeCell ref="I4:I5"/>
    <mergeCell ref="J4:M5"/>
    <mergeCell ref="N4:N5"/>
    <mergeCell ref="F4:F5"/>
  </mergeCells>
  <pageMargins left="0.70866141732283472" right="0.70866141732283472" top="0.74803149606299213" bottom="0.74803149606299213" header="0.31496062992125984" footer="0.31496062992125984"/>
  <pageSetup paperSize="9"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28"/>
  <sheetViews>
    <sheetView tabSelected="1" workbookViewId="0">
      <selection activeCell="E4" sqref="E4:E5"/>
    </sheetView>
  </sheetViews>
  <sheetFormatPr baseColWidth="10" defaultRowHeight="16" x14ac:dyDescent="0.2"/>
  <cols>
    <col min="1" max="8" width="9.6640625" style="2" customWidth="1"/>
    <col min="9" max="9" width="7.6640625" style="2" customWidth="1"/>
    <col min="10" max="10" width="7.5" style="2" customWidth="1"/>
    <col min="11" max="13" width="7.5" style="2" hidden="1" customWidth="1"/>
    <col min="14" max="14" width="7.5" style="2" customWidth="1"/>
    <col min="15" max="17" width="7.5" style="2" hidden="1" customWidth="1"/>
    <col min="18" max="18" width="7.5" customWidth="1"/>
    <col min="19" max="21" width="7.5" hidden="1" customWidth="1"/>
    <col min="22" max="22" width="7.5" customWidth="1"/>
  </cols>
  <sheetData>
    <row r="1" spans="1:21" ht="16" customHeight="1" x14ac:dyDescent="0.25">
      <c r="A1" s="180" t="s">
        <v>143</v>
      </c>
      <c r="B1" s="180"/>
      <c r="C1" s="180"/>
      <c r="D1" s="180"/>
      <c r="E1" s="180"/>
      <c r="F1" s="180"/>
      <c r="G1" s="180"/>
      <c r="H1" s="180"/>
      <c r="I1" s="180"/>
      <c r="J1" s="180"/>
      <c r="K1" s="180"/>
      <c r="L1" s="180"/>
      <c r="M1" s="180"/>
      <c r="N1" s="180"/>
      <c r="O1" s="180"/>
      <c r="P1" s="180"/>
      <c r="Q1" s="180"/>
      <c r="R1" s="180"/>
    </row>
    <row r="2" spans="1:21" x14ac:dyDescent="0.2">
      <c r="A2" s="104"/>
      <c r="B2" s="104"/>
      <c r="C2" s="104"/>
      <c r="D2" s="104"/>
      <c r="E2" s="104"/>
      <c r="F2" s="104"/>
      <c r="G2" s="104"/>
      <c r="H2" s="104"/>
      <c r="I2" s="104"/>
      <c r="J2" s="104"/>
      <c r="K2" s="104"/>
      <c r="L2" s="104"/>
      <c r="M2" s="104"/>
      <c r="N2" s="28"/>
    </row>
    <row r="3" spans="1:21" ht="20" customHeight="1" x14ac:dyDescent="0.2">
      <c r="A3" s="175" t="s">
        <v>67</v>
      </c>
      <c r="B3" s="175"/>
      <c r="C3" s="175"/>
      <c r="D3" s="175"/>
      <c r="E3" s="175"/>
      <c r="F3" s="175"/>
      <c r="G3" s="175"/>
      <c r="H3" s="175"/>
      <c r="I3" s="175"/>
      <c r="J3" s="175"/>
      <c r="K3" s="175"/>
      <c r="L3" s="175"/>
      <c r="M3" s="175"/>
      <c r="N3" s="175"/>
      <c r="O3" s="175"/>
      <c r="P3" s="175"/>
      <c r="Q3" s="175"/>
      <c r="R3" s="175"/>
    </row>
    <row r="4" spans="1:21" ht="16" customHeight="1" x14ac:dyDescent="0.2">
      <c r="B4" s="178" t="s">
        <v>68</v>
      </c>
      <c r="C4" s="178" t="s">
        <v>69</v>
      </c>
      <c r="D4" s="178" t="s">
        <v>70</v>
      </c>
      <c r="E4" s="178" t="s">
        <v>19</v>
      </c>
      <c r="F4" s="178" t="s">
        <v>87</v>
      </c>
      <c r="G4" s="178" t="s">
        <v>8</v>
      </c>
      <c r="H4" s="178" t="s">
        <v>71</v>
      </c>
      <c r="I4" s="177" t="s">
        <v>78</v>
      </c>
      <c r="J4" s="177" t="s">
        <v>23</v>
      </c>
      <c r="K4" s="177"/>
      <c r="L4" s="177"/>
      <c r="M4" s="177"/>
      <c r="N4" s="177" t="s">
        <v>42</v>
      </c>
      <c r="O4" s="29"/>
      <c r="P4" s="29"/>
      <c r="Q4" s="30"/>
      <c r="R4" s="177" t="s">
        <v>77</v>
      </c>
    </row>
    <row r="5" spans="1:21" x14ac:dyDescent="0.2">
      <c r="B5" s="179"/>
      <c r="C5" s="179"/>
      <c r="D5" s="179"/>
      <c r="E5" s="179"/>
      <c r="F5" s="179"/>
      <c r="G5" s="179"/>
      <c r="H5" s="179"/>
      <c r="I5" s="177"/>
      <c r="J5" s="177"/>
      <c r="K5" s="177"/>
      <c r="L5" s="177"/>
      <c r="M5" s="177"/>
      <c r="N5" s="177"/>
      <c r="O5" s="31"/>
      <c r="P5" s="31"/>
      <c r="Q5" s="32"/>
      <c r="R5" s="177"/>
    </row>
    <row r="6" spans="1:21" x14ac:dyDescent="0.2">
      <c r="A6" s="27" t="s">
        <v>72</v>
      </c>
      <c r="B6" s="49" t="s">
        <v>73</v>
      </c>
      <c r="C6" s="50"/>
      <c r="D6" s="33" t="s">
        <v>74</v>
      </c>
      <c r="E6" s="33" t="s">
        <v>74</v>
      </c>
      <c r="F6" s="33" t="s">
        <v>74</v>
      </c>
      <c r="G6" s="33" t="s">
        <v>74</v>
      </c>
      <c r="H6" s="34" t="s">
        <v>75</v>
      </c>
      <c r="I6" s="35" t="s">
        <v>76</v>
      </c>
      <c r="J6" s="34" t="s">
        <v>56</v>
      </c>
      <c r="K6" s="33" t="s">
        <v>57</v>
      </c>
      <c r="L6" s="33" t="s">
        <v>58</v>
      </c>
      <c r="M6" s="33" t="s">
        <v>59</v>
      </c>
      <c r="N6" s="34" t="s">
        <v>56</v>
      </c>
      <c r="O6" s="33" t="s">
        <v>57</v>
      </c>
      <c r="P6" s="33" t="s">
        <v>58</v>
      </c>
      <c r="Q6" s="33" t="s">
        <v>59</v>
      </c>
      <c r="R6" s="34" t="s">
        <v>56</v>
      </c>
      <c r="S6" s="33" t="s">
        <v>57</v>
      </c>
      <c r="T6" s="33" t="s">
        <v>58</v>
      </c>
      <c r="U6" s="33" t="s">
        <v>59</v>
      </c>
    </row>
    <row r="7" spans="1:21" x14ac:dyDescent="0.2">
      <c r="A7" s="36">
        <v>20</v>
      </c>
      <c r="B7" s="95">
        <v>1.1000000000000001</v>
      </c>
      <c r="C7" s="95">
        <v>1.1000000000000001</v>
      </c>
      <c r="D7" s="48">
        <v>20</v>
      </c>
      <c r="E7" s="48">
        <v>20</v>
      </c>
      <c r="F7" s="48">
        <v>20</v>
      </c>
      <c r="G7" s="37">
        <v>22</v>
      </c>
      <c r="H7" s="96">
        <v>70.111467065362405</v>
      </c>
      <c r="I7" s="37">
        <v>900</v>
      </c>
      <c r="J7" s="90">
        <v>3.1249999999999997E-3</v>
      </c>
      <c r="K7" s="2">
        <f>MINUTE(J7)</f>
        <v>4</v>
      </c>
      <c r="L7" s="2">
        <f>SECOND(J7)</f>
        <v>30</v>
      </c>
      <c r="M7" s="2">
        <f>K7*60+L7</f>
        <v>270</v>
      </c>
      <c r="N7" s="90">
        <v>7.1759259259259259E-3</v>
      </c>
      <c r="O7" s="2">
        <f>MINUTE(N7)</f>
        <v>10</v>
      </c>
      <c r="P7" s="2">
        <f>SECOND(N7)</f>
        <v>20</v>
      </c>
      <c r="Q7" s="2">
        <f>O7*60+P7</f>
        <v>620</v>
      </c>
      <c r="R7" s="90">
        <v>4.4560185185185189E-3</v>
      </c>
      <c r="S7" s="2">
        <f>MINUTE(R7)</f>
        <v>6</v>
      </c>
      <c r="T7" s="2">
        <f>SECOND(R7)</f>
        <v>25</v>
      </c>
      <c r="U7" s="2">
        <f>S7*60+T7</f>
        <v>385</v>
      </c>
    </row>
    <row r="8" spans="1:21" x14ac:dyDescent="0.2">
      <c r="A8" s="36">
        <v>19</v>
      </c>
      <c r="B8" s="95">
        <v>1.07</v>
      </c>
      <c r="C8" s="95">
        <v>1.07</v>
      </c>
      <c r="D8" s="48">
        <v>19</v>
      </c>
      <c r="E8" s="48">
        <v>19</v>
      </c>
      <c r="F8" s="48">
        <v>19</v>
      </c>
      <c r="G8" s="37">
        <v>21</v>
      </c>
      <c r="H8" s="96">
        <v>67.878891787397592</v>
      </c>
      <c r="I8" s="37">
        <v>875</v>
      </c>
      <c r="J8" s="90">
        <v>3.0092592592592588E-3</v>
      </c>
      <c r="K8" s="2">
        <f t="shared" ref="K8:K26" si="0">MINUTE(J8)</f>
        <v>4</v>
      </c>
      <c r="L8" s="2">
        <f t="shared" ref="L8:L26" si="1">SECOND(J8)</f>
        <v>20</v>
      </c>
      <c r="M8" s="2">
        <f t="shared" ref="M8:M26" si="2">K8*60+L8</f>
        <v>260</v>
      </c>
      <c r="N8" s="90">
        <v>7.3040674603174587E-3</v>
      </c>
      <c r="O8" s="2">
        <f t="shared" ref="O8:O26" si="3">MINUTE(N8)</f>
        <v>10</v>
      </c>
      <c r="P8" s="2">
        <f t="shared" ref="P8:P26" si="4">SECOND(N8)</f>
        <v>31</v>
      </c>
      <c r="Q8" s="2">
        <f t="shared" ref="Q8:Q26" si="5">O8*60+P8</f>
        <v>631</v>
      </c>
      <c r="R8" s="90">
        <v>4.4907407407407405E-3</v>
      </c>
      <c r="S8" s="2">
        <f t="shared" ref="S8:S26" si="6">MINUTE(R8)</f>
        <v>6</v>
      </c>
      <c r="T8" s="2">
        <f t="shared" ref="T8:T26" si="7">SECOND(R8)</f>
        <v>28</v>
      </c>
      <c r="U8" s="2">
        <f t="shared" ref="U8:U26" si="8">S8*60+T8</f>
        <v>388</v>
      </c>
    </row>
    <row r="9" spans="1:21" x14ac:dyDescent="0.2">
      <c r="A9" s="38">
        <v>18</v>
      </c>
      <c r="B9" s="95">
        <v>1.04</v>
      </c>
      <c r="C9" s="95">
        <v>1.04</v>
      </c>
      <c r="D9" s="48">
        <v>18</v>
      </c>
      <c r="E9" s="48">
        <v>18</v>
      </c>
      <c r="F9" s="48">
        <v>18</v>
      </c>
      <c r="G9" s="37">
        <v>20</v>
      </c>
      <c r="H9" s="96">
        <v>65.646316509432779</v>
      </c>
      <c r="I9" s="37">
        <v>850</v>
      </c>
      <c r="J9" s="90">
        <v>2.8935185185185179E-3</v>
      </c>
      <c r="K9" s="2">
        <f t="shared" si="0"/>
        <v>4</v>
      </c>
      <c r="L9" s="2">
        <f t="shared" si="1"/>
        <v>10</v>
      </c>
      <c r="M9" s="2">
        <f t="shared" si="2"/>
        <v>250</v>
      </c>
      <c r="N9" s="90">
        <v>7.4322089947089923E-3</v>
      </c>
      <c r="O9" s="2">
        <f t="shared" si="3"/>
        <v>10</v>
      </c>
      <c r="P9" s="2">
        <f t="shared" si="4"/>
        <v>42</v>
      </c>
      <c r="Q9" s="2">
        <f t="shared" si="5"/>
        <v>642</v>
      </c>
      <c r="R9" s="90">
        <v>4.5254629629629603E-3</v>
      </c>
      <c r="S9" s="2">
        <f t="shared" si="6"/>
        <v>6</v>
      </c>
      <c r="T9" s="2">
        <f t="shared" si="7"/>
        <v>31</v>
      </c>
      <c r="U9" s="2">
        <f t="shared" si="8"/>
        <v>391</v>
      </c>
    </row>
    <row r="10" spans="1:21" x14ac:dyDescent="0.2">
      <c r="A10" s="38">
        <v>17</v>
      </c>
      <c r="B10" s="95">
        <v>1.01</v>
      </c>
      <c r="C10" s="95">
        <v>1.01</v>
      </c>
      <c r="D10" s="48">
        <v>17</v>
      </c>
      <c r="E10" s="48">
        <v>17</v>
      </c>
      <c r="F10" s="48">
        <v>17</v>
      </c>
      <c r="G10" s="37">
        <v>19</v>
      </c>
      <c r="H10" s="96">
        <v>63.413741231467966</v>
      </c>
      <c r="I10" s="37">
        <v>825</v>
      </c>
      <c r="J10" s="90">
        <v>2.777777777777777E-3</v>
      </c>
      <c r="K10" s="2">
        <f t="shared" si="0"/>
        <v>4</v>
      </c>
      <c r="L10" s="2">
        <f t="shared" si="1"/>
        <v>0</v>
      </c>
      <c r="M10" s="2">
        <f t="shared" si="2"/>
        <v>240</v>
      </c>
      <c r="N10" s="90">
        <v>7.5603505291005259E-3</v>
      </c>
      <c r="O10" s="2">
        <f t="shared" si="3"/>
        <v>10</v>
      </c>
      <c r="P10" s="2">
        <f t="shared" si="4"/>
        <v>53</v>
      </c>
      <c r="Q10" s="2">
        <f t="shared" si="5"/>
        <v>653</v>
      </c>
      <c r="R10" s="90">
        <v>4.5601851851851801E-3</v>
      </c>
      <c r="S10" s="2">
        <f t="shared" si="6"/>
        <v>6</v>
      </c>
      <c r="T10" s="2">
        <f t="shared" si="7"/>
        <v>34</v>
      </c>
      <c r="U10" s="2">
        <f t="shared" si="8"/>
        <v>394</v>
      </c>
    </row>
    <row r="11" spans="1:21" x14ac:dyDescent="0.2">
      <c r="A11" s="38">
        <v>16</v>
      </c>
      <c r="B11" s="95">
        <v>0.98</v>
      </c>
      <c r="C11" s="95">
        <v>0.98</v>
      </c>
      <c r="D11" s="48">
        <v>16</v>
      </c>
      <c r="E11" s="48">
        <v>16</v>
      </c>
      <c r="F11" s="48">
        <v>16</v>
      </c>
      <c r="G11" s="37">
        <v>18</v>
      </c>
      <c r="H11" s="96">
        <v>61.181165953503154</v>
      </c>
      <c r="I11" s="37">
        <v>800</v>
      </c>
      <c r="J11" s="90">
        <v>2.6620370370370361E-3</v>
      </c>
      <c r="K11" s="2">
        <f t="shared" si="0"/>
        <v>3</v>
      </c>
      <c r="L11" s="2">
        <f t="shared" si="1"/>
        <v>50</v>
      </c>
      <c r="M11" s="2">
        <f t="shared" si="2"/>
        <v>230</v>
      </c>
      <c r="N11" s="90">
        <v>7.6884920634920596E-3</v>
      </c>
      <c r="O11" s="2">
        <f t="shared" si="3"/>
        <v>11</v>
      </c>
      <c r="P11" s="2">
        <f t="shared" si="4"/>
        <v>4</v>
      </c>
      <c r="Q11" s="2">
        <f t="shared" si="5"/>
        <v>664</v>
      </c>
      <c r="R11" s="90">
        <v>4.5949074074074104E-3</v>
      </c>
      <c r="S11" s="2">
        <f t="shared" si="6"/>
        <v>6</v>
      </c>
      <c r="T11" s="2">
        <f t="shared" si="7"/>
        <v>37</v>
      </c>
      <c r="U11" s="2">
        <f t="shared" si="8"/>
        <v>397</v>
      </c>
    </row>
    <row r="12" spans="1:21" x14ac:dyDescent="0.2">
      <c r="A12" s="39">
        <v>15</v>
      </c>
      <c r="B12" s="95">
        <v>0.95</v>
      </c>
      <c r="C12" s="95">
        <v>0.95</v>
      </c>
      <c r="D12" s="48">
        <v>15</v>
      </c>
      <c r="E12" s="48">
        <v>15</v>
      </c>
      <c r="F12" s="48">
        <v>15</v>
      </c>
      <c r="G12" s="37">
        <v>17</v>
      </c>
      <c r="H12" s="96">
        <v>58.948590675538348</v>
      </c>
      <c r="I12" s="37">
        <v>775</v>
      </c>
      <c r="J12" s="90">
        <v>2.5462962962962952E-3</v>
      </c>
      <c r="K12" s="2">
        <f t="shared" si="0"/>
        <v>3</v>
      </c>
      <c r="L12" s="2">
        <f t="shared" si="1"/>
        <v>40</v>
      </c>
      <c r="M12" s="2">
        <f t="shared" si="2"/>
        <v>220</v>
      </c>
      <c r="N12" s="90">
        <v>7.8166335978835932E-3</v>
      </c>
      <c r="O12" s="2">
        <f t="shared" si="3"/>
        <v>11</v>
      </c>
      <c r="P12" s="2">
        <f t="shared" si="4"/>
        <v>15</v>
      </c>
      <c r="Q12" s="2">
        <f t="shared" si="5"/>
        <v>675</v>
      </c>
      <c r="R12" s="90">
        <v>4.6296296296296302E-3</v>
      </c>
      <c r="S12" s="2">
        <f t="shared" si="6"/>
        <v>6</v>
      </c>
      <c r="T12" s="2">
        <f t="shared" si="7"/>
        <v>40</v>
      </c>
      <c r="U12" s="2">
        <f t="shared" si="8"/>
        <v>400</v>
      </c>
    </row>
    <row r="13" spans="1:21" x14ac:dyDescent="0.2">
      <c r="A13" s="39">
        <v>14</v>
      </c>
      <c r="B13" s="95">
        <v>0.92</v>
      </c>
      <c r="C13" s="95">
        <v>0.92</v>
      </c>
      <c r="D13" s="48">
        <v>14</v>
      </c>
      <c r="E13" s="48">
        <v>14</v>
      </c>
      <c r="F13" s="48">
        <v>14</v>
      </c>
      <c r="G13" s="37">
        <v>16</v>
      </c>
      <c r="H13" s="96">
        <v>56.716015397573535</v>
      </c>
      <c r="I13" s="37">
        <v>750</v>
      </c>
      <c r="J13" s="90">
        <v>2.4305555555555543E-3</v>
      </c>
      <c r="K13" s="2">
        <f t="shared" si="0"/>
        <v>3</v>
      </c>
      <c r="L13" s="2">
        <f t="shared" si="1"/>
        <v>30</v>
      </c>
      <c r="M13" s="2">
        <f t="shared" si="2"/>
        <v>210</v>
      </c>
      <c r="N13" s="90">
        <v>7.944775132275126E-3</v>
      </c>
      <c r="O13" s="2">
        <f t="shared" si="3"/>
        <v>11</v>
      </c>
      <c r="P13" s="2">
        <f t="shared" si="4"/>
        <v>26</v>
      </c>
      <c r="Q13" s="2">
        <f t="shared" si="5"/>
        <v>686</v>
      </c>
      <c r="R13" s="90">
        <v>4.6643518518518501E-3</v>
      </c>
      <c r="S13" s="2">
        <f t="shared" si="6"/>
        <v>6</v>
      </c>
      <c r="T13" s="2">
        <f t="shared" si="7"/>
        <v>43</v>
      </c>
      <c r="U13" s="2">
        <f t="shared" si="8"/>
        <v>403</v>
      </c>
    </row>
    <row r="14" spans="1:21" x14ac:dyDescent="0.2">
      <c r="A14" s="39">
        <v>13</v>
      </c>
      <c r="B14" s="95">
        <v>0.89</v>
      </c>
      <c r="C14" s="95">
        <v>0.89</v>
      </c>
      <c r="D14" s="48">
        <v>13</v>
      </c>
      <c r="E14" s="48">
        <v>13</v>
      </c>
      <c r="F14" s="48">
        <v>13</v>
      </c>
      <c r="G14" s="37">
        <v>15</v>
      </c>
      <c r="H14" s="96">
        <v>54.483440119608723</v>
      </c>
      <c r="I14" s="37">
        <v>725</v>
      </c>
      <c r="J14" s="90">
        <v>2.3148148148148134E-3</v>
      </c>
      <c r="K14" s="2">
        <f t="shared" si="0"/>
        <v>3</v>
      </c>
      <c r="L14" s="2">
        <f t="shared" si="1"/>
        <v>20</v>
      </c>
      <c r="M14" s="2">
        <f t="shared" si="2"/>
        <v>200</v>
      </c>
      <c r="N14" s="90">
        <v>8.0729166666666605E-3</v>
      </c>
      <c r="O14" s="2">
        <f t="shared" si="3"/>
        <v>11</v>
      </c>
      <c r="P14" s="2">
        <f t="shared" si="4"/>
        <v>37</v>
      </c>
      <c r="Q14" s="2">
        <f t="shared" si="5"/>
        <v>697</v>
      </c>
      <c r="R14" s="90">
        <v>4.6990740740740699E-3</v>
      </c>
      <c r="S14" s="2">
        <f t="shared" si="6"/>
        <v>6</v>
      </c>
      <c r="T14" s="2">
        <f t="shared" si="7"/>
        <v>46</v>
      </c>
      <c r="U14" s="2">
        <f t="shared" si="8"/>
        <v>406</v>
      </c>
    </row>
    <row r="15" spans="1:21" x14ac:dyDescent="0.2">
      <c r="A15" s="40">
        <v>12</v>
      </c>
      <c r="B15" s="95">
        <v>0.86</v>
      </c>
      <c r="C15" s="95">
        <v>0.86</v>
      </c>
      <c r="D15" s="48">
        <v>12</v>
      </c>
      <c r="E15" s="48">
        <v>12</v>
      </c>
      <c r="F15" s="48">
        <v>12</v>
      </c>
      <c r="G15" s="37">
        <v>14</v>
      </c>
      <c r="H15" s="96">
        <v>52.250864841643917</v>
      </c>
      <c r="I15" s="37">
        <v>700</v>
      </c>
      <c r="J15" s="90">
        <v>2.1990740740740725E-3</v>
      </c>
      <c r="K15" s="2">
        <f t="shared" si="0"/>
        <v>3</v>
      </c>
      <c r="L15" s="2">
        <f t="shared" si="1"/>
        <v>10</v>
      </c>
      <c r="M15" s="2">
        <f t="shared" si="2"/>
        <v>190</v>
      </c>
      <c r="N15" s="90">
        <v>8.2010582010581933E-3</v>
      </c>
      <c r="O15" s="2">
        <f t="shared" si="3"/>
        <v>11</v>
      </c>
      <c r="P15" s="2">
        <f t="shared" si="4"/>
        <v>49</v>
      </c>
      <c r="Q15" s="2">
        <f t="shared" si="5"/>
        <v>709</v>
      </c>
      <c r="R15" s="90">
        <v>4.7337962962962898E-3</v>
      </c>
      <c r="S15" s="2">
        <f t="shared" si="6"/>
        <v>6</v>
      </c>
      <c r="T15" s="2">
        <f t="shared" si="7"/>
        <v>49</v>
      </c>
      <c r="U15" s="2">
        <f t="shared" si="8"/>
        <v>409</v>
      </c>
    </row>
    <row r="16" spans="1:21" x14ac:dyDescent="0.2">
      <c r="A16" s="40">
        <v>11</v>
      </c>
      <c r="B16" s="95">
        <v>0.83</v>
      </c>
      <c r="C16" s="95">
        <v>0.83</v>
      </c>
      <c r="D16" s="48">
        <v>11</v>
      </c>
      <c r="E16" s="48">
        <v>11</v>
      </c>
      <c r="F16" s="48">
        <v>11</v>
      </c>
      <c r="G16" s="37">
        <v>13</v>
      </c>
      <c r="H16" s="96">
        <v>50.018289563679105</v>
      </c>
      <c r="I16" s="37">
        <v>675</v>
      </c>
      <c r="J16" s="90">
        <v>2.0833333333333316E-3</v>
      </c>
      <c r="K16" s="2">
        <f t="shared" si="0"/>
        <v>3</v>
      </c>
      <c r="L16" s="2">
        <f t="shared" si="1"/>
        <v>0</v>
      </c>
      <c r="M16" s="2">
        <f t="shared" si="2"/>
        <v>180</v>
      </c>
      <c r="N16" s="90">
        <v>8.3291997354497365E-3</v>
      </c>
      <c r="O16" s="2">
        <f t="shared" si="3"/>
        <v>12</v>
      </c>
      <c r="P16" s="2">
        <f t="shared" si="4"/>
        <v>0</v>
      </c>
      <c r="Q16" s="2">
        <f t="shared" si="5"/>
        <v>720</v>
      </c>
      <c r="R16" s="90">
        <v>4.7685185185185096E-3</v>
      </c>
      <c r="S16" s="2">
        <f t="shared" si="6"/>
        <v>6</v>
      </c>
      <c r="T16" s="2">
        <f t="shared" si="7"/>
        <v>52</v>
      </c>
      <c r="U16" s="2">
        <f t="shared" si="8"/>
        <v>412</v>
      </c>
    </row>
    <row r="17" spans="1:21" x14ac:dyDescent="0.2">
      <c r="A17" s="40">
        <v>10</v>
      </c>
      <c r="B17" s="95">
        <v>0.8</v>
      </c>
      <c r="C17" s="95">
        <v>0.8</v>
      </c>
      <c r="D17" s="48">
        <v>10</v>
      </c>
      <c r="E17" s="48">
        <v>10</v>
      </c>
      <c r="F17" s="48">
        <v>10</v>
      </c>
      <c r="G17" s="37">
        <v>12</v>
      </c>
      <c r="H17" s="96">
        <v>47.785714285714292</v>
      </c>
      <c r="I17" s="37">
        <v>650</v>
      </c>
      <c r="J17" s="90">
        <v>1.9675925925925907E-3</v>
      </c>
      <c r="K17" s="2">
        <f t="shared" si="0"/>
        <v>2</v>
      </c>
      <c r="L17" s="2">
        <f t="shared" si="1"/>
        <v>50</v>
      </c>
      <c r="M17" s="2">
        <f t="shared" si="2"/>
        <v>170</v>
      </c>
      <c r="N17" s="90">
        <v>8.457341269841271E-3</v>
      </c>
      <c r="O17" s="2">
        <f t="shared" si="3"/>
        <v>12</v>
      </c>
      <c r="P17" s="2">
        <f t="shared" si="4"/>
        <v>11</v>
      </c>
      <c r="Q17" s="2">
        <f t="shared" si="5"/>
        <v>731</v>
      </c>
      <c r="R17" s="90">
        <v>4.8032407407407303E-3</v>
      </c>
      <c r="S17" s="2">
        <f t="shared" si="6"/>
        <v>6</v>
      </c>
      <c r="T17" s="2">
        <f t="shared" si="7"/>
        <v>55</v>
      </c>
      <c r="U17" s="2">
        <f t="shared" si="8"/>
        <v>415</v>
      </c>
    </row>
    <row r="18" spans="1:21" x14ac:dyDescent="0.2">
      <c r="A18" s="40">
        <v>9</v>
      </c>
      <c r="B18" s="95">
        <v>0.77</v>
      </c>
      <c r="C18" s="95">
        <v>0.77</v>
      </c>
      <c r="D18" s="48">
        <v>9</v>
      </c>
      <c r="E18" s="48">
        <v>9</v>
      </c>
      <c r="F18" s="48">
        <v>9</v>
      </c>
      <c r="G18" s="47" t="s">
        <v>110</v>
      </c>
      <c r="H18" s="96">
        <v>45.553139007749479</v>
      </c>
      <c r="I18" s="37">
        <v>625</v>
      </c>
      <c r="J18" s="90">
        <v>1.85185185185185E-3</v>
      </c>
      <c r="K18" s="2">
        <f t="shared" si="0"/>
        <v>2</v>
      </c>
      <c r="L18" s="2">
        <f t="shared" si="1"/>
        <v>40</v>
      </c>
      <c r="M18" s="2">
        <f t="shared" si="2"/>
        <v>160</v>
      </c>
      <c r="N18" s="90">
        <v>8.5854828042327951E-3</v>
      </c>
      <c r="O18" s="2">
        <f t="shared" si="3"/>
        <v>12</v>
      </c>
      <c r="P18" s="2">
        <f t="shared" si="4"/>
        <v>22</v>
      </c>
      <c r="Q18" s="2">
        <f t="shared" si="5"/>
        <v>742</v>
      </c>
      <c r="R18" s="90">
        <v>4.8379629629629597E-3</v>
      </c>
      <c r="S18" s="2">
        <f t="shared" si="6"/>
        <v>6</v>
      </c>
      <c r="T18" s="2">
        <f t="shared" si="7"/>
        <v>58</v>
      </c>
      <c r="U18" s="2">
        <f t="shared" si="8"/>
        <v>418</v>
      </c>
    </row>
    <row r="19" spans="1:21" x14ac:dyDescent="0.2">
      <c r="A19" s="41">
        <v>8</v>
      </c>
      <c r="B19" s="95">
        <v>0.74</v>
      </c>
      <c r="C19" s="95">
        <v>0.74</v>
      </c>
      <c r="D19" s="48">
        <v>8</v>
      </c>
      <c r="E19" s="48">
        <v>8</v>
      </c>
      <c r="F19" s="48">
        <v>8</v>
      </c>
      <c r="G19" s="47" t="s">
        <v>111</v>
      </c>
      <c r="H19" s="96">
        <v>43.320563729784666</v>
      </c>
      <c r="I19" s="37">
        <v>600</v>
      </c>
      <c r="J19" s="90">
        <v>1.7361111111111093E-3</v>
      </c>
      <c r="K19" s="2">
        <f t="shared" si="0"/>
        <v>2</v>
      </c>
      <c r="L19" s="2">
        <f t="shared" si="1"/>
        <v>30</v>
      </c>
      <c r="M19" s="2">
        <f t="shared" si="2"/>
        <v>150</v>
      </c>
      <c r="N19" s="90">
        <v>8.7136243386243279E-3</v>
      </c>
      <c r="O19" s="2">
        <f t="shared" si="3"/>
        <v>12</v>
      </c>
      <c r="P19" s="2">
        <f t="shared" si="4"/>
        <v>33</v>
      </c>
      <c r="Q19" s="2">
        <f t="shared" si="5"/>
        <v>753</v>
      </c>
      <c r="R19" s="90">
        <v>4.8726851851851804E-3</v>
      </c>
      <c r="S19" s="2">
        <f t="shared" si="6"/>
        <v>7</v>
      </c>
      <c r="T19" s="2">
        <f t="shared" si="7"/>
        <v>1</v>
      </c>
      <c r="U19" s="2">
        <f t="shared" si="8"/>
        <v>421</v>
      </c>
    </row>
    <row r="20" spans="1:21" x14ac:dyDescent="0.2">
      <c r="A20" s="41">
        <v>7</v>
      </c>
      <c r="B20" s="95">
        <v>0.71</v>
      </c>
      <c r="C20" s="95">
        <v>0.71</v>
      </c>
      <c r="D20" s="48">
        <v>7</v>
      </c>
      <c r="E20" s="48">
        <v>7</v>
      </c>
      <c r="F20" s="48">
        <v>7</v>
      </c>
      <c r="G20" s="47" t="s">
        <v>112</v>
      </c>
      <c r="H20" s="96">
        <v>41.087988451819861</v>
      </c>
      <c r="I20" s="37">
        <v>575</v>
      </c>
      <c r="J20" s="90">
        <v>1.6203703703703686E-3</v>
      </c>
      <c r="K20" s="2">
        <f t="shared" si="0"/>
        <v>2</v>
      </c>
      <c r="L20" s="2">
        <f t="shared" si="1"/>
        <v>20</v>
      </c>
      <c r="M20" s="2">
        <f t="shared" si="2"/>
        <v>140</v>
      </c>
      <c r="N20" s="90">
        <v>8.8417658730158399E-3</v>
      </c>
      <c r="O20" s="2">
        <f t="shared" si="3"/>
        <v>12</v>
      </c>
      <c r="P20" s="2">
        <f t="shared" si="4"/>
        <v>44</v>
      </c>
      <c r="Q20" s="2">
        <f t="shared" si="5"/>
        <v>764</v>
      </c>
      <c r="R20" s="90">
        <v>4.9074074074074003E-3</v>
      </c>
      <c r="S20" s="2">
        <f t="shared" si="6"/>
        <v>7</v>
      </c>
      <c r="T20" s="2">
        <f t="shared" si="7"/>
        <v>4</v>
      </c>
      <c r="U20" s="2">
        <f t="shared" si="8"/>
        <v>424</v>
      </c>
    </row>
    <row r="21" spans="1:21" x14ac:dyDescent="0.2">
      <c r="A21" s="41">
        <v>6</v>
      </c>
      <c r="B21" s="95">
        <v>0.68</v>
      </c>
      <c r="C21" s="95">
        <v>0.68</v>
      </c>
      <c r="D21" s="48">
        <v>6</v>
      </c>
      <c r="E21" s="48">
        <v>6</v>
      </c>
      <c r="F21" s="48">
        <v>6</v>
      </c>
      <c r="G21" s="47" t="s">
        <v>113</v>
      </c>
      <c r="H21" s="96">
        <v>38.855413173855048</v>
      </c>
      <c r="I21" s="37">
        <v>550</v>
      </c>
      <c r="J21" s="90">
        <v>1.5046296296296279E-3</v>
      </c>
      <c r="K21" s="2">
        <f t="shared" si="0"/>
        <v>2</v>
      </c>
      <c r="L21" s="2">
        <f t="shared" si="1"/>
        <v>10</v>
      </c>
      <c r="M21" s="2">
        <f t="shared" si="2"/>
        <v>130</v>
      </c>
      <c r="N21" s="90">
        <v>8.9699074074073744E-3</v>
      </c>
      <c r="O21" s="2">
        <f t="shared" si="3"/>
        <v>12</v>
      </c>
      <c r="P21" s="2">
        <f t="shared" si="4"/>
        <v>55</v>
      </c>
      <c r="Q21" s="2">
        <f t="shared" si="5"/>
        <v>775</v>
      </c>
      <c r="R21" s="90">
        <v>4.9421296296296201E-3</v>
      </c>
      <c r="S21" s="2">
        <f t="shared" si="6"/>
        <v>7</v>
      </c>
      <c r="T21" s="2">
        <f t="shared" si="7"/>
        <v>7</v>
      </c>
      <c r="U21" s="2">
        <f t="shared" si="8"/>
        <v>427</v>
      </c>
    </row>
    <row r="22" spans="1:21" x14ac:dyDescent="0.2">
      <c r="A22" s="42">
        <v>5</v>
      </c>
      <c r="B22" s="95">
        <v>0.65</v>
      </c>
      <c r="C22" s="95">
        <v>0.65</v>
      </c>
      <c r="D22" s="48">
        <v>5</v>
      </c>
      <c r="E22" s="48">
        <v>5</v>
      </c>
      <c r="F22" s="48">
        <v>5</v>
      </c>
      <c r="G22" s="47" t="s">
        <v>114</v>
      </c>
      <c r="H22" s="96">
        <v>36.622837895890235</v>
      </c>
      <c r="I22" s="37">
        <v>525</v>
      </c>
      <c r="J22" s="90">
        <v>1.3888888888888872E-3</v>
      </c>
      <c r="K22" s="2">
        <f t="shared" si="0"/>
        <v>2</v>
      </c>
      <c r="L22" s="2">
        <f t="shared" si="1"/>
        <v>0</v>
      </c>
      <c r="M22" s="2">
        <f t="shared" si="2"/>
        <v>120</v>
      </c>
      <c r="N22" s="90">
        <v>9.0980489417989072E-3</v>
      </c>
      <c r="O22" s="2">
        <f t="shared" si="3"/>
        <v>13</v>
      </c>
      <c r="P22" s="2">
        <f t="shared" si="4"/>
        <v>6</v>
      </c>
      <c r="Q22" s="2">
        <f t="shared" si="5"/>
        <v>786</v>
      </c>
      <c r="R22" s="90">
        <v>4.97685185185184E-3</v>
      </c>
      <c r="S22" s="2">
        <f t="shared" si="6"/>
        <v>7</v>
      </c>
      <c r="T22" s="2">
        <f t="shared" si="7"/>
        <v>10</v>
      </c>
      <c r="U22" s="2">
        <f t="shared" si="8"/>
        <v>430</v>
      </c>
    </row>
    <row r="23" spans="1:21" x14ac:dyDescent="0.2">
      <c r="A23" s="42">
        <v>4</v>
      </c>
      <c r="B23" s="95">
        <v>0.62</v>
      </c>
      <c r="C23" s="95">
        <v>0.62</v>
      </c>
      <c r="D23" s="48">
        <v>4</v>
      </c>
      <c r="E23" s="48">
        <v>4</v>
      </c>
      <c r="F23" s="48">
        <v>4</v>
      </c>
      <c r="G23" s="47" t="s">
        <v>96</v>
      </c>
      <c r="H23" s="96">
        <v>34.39026261792543</v>
      </c>
      <c r="I23" s="37">
        <v>500</v>
      </c>
      <c r="J23" s="90">
        <v>1.2731481481481465E-3</v>
      </c>
      <c r="K23" s="2">
        <f t="shared" si="0"/>
        <v>1</v>
      </c>
      <c r="L23" s="2">
        <f t="shared" si="1"/>
        <v>50</v>
      </c>
      <c r="M23" s="2">
        <f t="shared" si="2"/>
        <v>110</v>
      </c>
      <c r="N23" s="90">
        <v>9.2261904761904417E-3</v>
      </c>
      <c r="O23" s="2">
        <f t="shared" si="3"/>
        <v>13</v>
      </c>
      <c r="P23" s="2">
        <f t="shared" si="4"/>
        <v>17</v>
      </c>
      <c r="Q23" s="2">
        <f t="shared" si="5"/>
        <v>797</v>
      </c>
      <c r="R23" s="90">
        <v>5.0115740740740598E-3</v>
      </c>
      <c r="S23" s="2">
        <f t="shared" si="6"/>
        <v>7</v>
      </c>
      <c r="T23" s="2">
        <f t="shared" si="7"/>
        <v>13</v>
      </c>
      <c r="U23" s="2">
        <f t="shared" si="8"/>
        <v>433</v>
      </c>
    </row>
    <row r="24" spans="1:21" x14ac:dyDescent="0.2">
      <c r="A24" s="42">
        <v>3</v>
      </c>
      <c r="B24" s="95">
        <v>0.59</v>
      </c>
      <c r="C24" s="95">
        <v>0.59</v>
      </c>
      <c r="D24" s="48">
        <v>3</v>
      </c>
      <c r="E24" s="48">
        <v>3</v>
      </c>
      <c r="F24" s="48">
        <v>3</v>
      </c>
      <c r="G24" s="47" t="s">
        <v>115</v>
      </c>
      <c r="H24" s="96">
        <v>32.157687339960617</v>
      </c>
      <c r="I24" s="37">
        <v>475</v>
      </c>
      <c r="J24" s="90">
        <v>1.1574074074074058E-3</v>
      </c>
      <c r="K24" s="2">
        <f t="shared" si="0"/>
        <v>1</v>
      </c>
      <c r="L24" s="2">
        <f t="shared" si="1"/>
        <v>40</v>
      </c>
      <c r="M24" s="2">
        <f t="shared" si="2"/>
        <v>100</v>
      </c>
      <c r="N24" s="90">
        <v>9.3543320105819745E-3</v>
      </c>
      <c r="O24" s="2">
        <f t="shared" si="3"/>
        <v>13</v>
      </c>
      <c r="P24" s="2">
        <f t="shared" si="4"/>
        <v>28</v>
      </c>
      <c r="Q24" s="2">
        <f t="shared" si="5"/>
        <v>808</v>
      </c>
      <c r="R24" s="90">
        <v>5.04629629629629E-3</v>
      </c>
      <c r="S24" s="2">
        <f t="shared" si="6"/>
        <v>7</v>
      </c>
      <c r="T24" s="2">
        <f t="shared" si="7"/>
        <v>16</v>
      </c>
      <c r="U24" s="2">
        <f t="shared" si="8"/>
        <v>436</v>
      </c>
    </row>
    <row r="25" spans="1:21" x14ac:dyDescent="0.2">
      <c r="A25" s="43">
        <v>2</v>
      </c>
      <c r="B25" s="95">
        <v>0.56000000000000005</v>
      </c>
      <c r="C25" s="95">
        <v>0.56000000000000005</v>
      </c>
      <c r="D25" s="48">
        <v>2</v>
      </c>
      <c r="E25" s="48">
        <v>2</v>
      </c>
      <c r="F25" s="48">
        <v>2</v>
      </c>
      <c r="G25" s="47" t="s">
        <v>97</v>
      </c>
      <c r="H25" s="96">
        <v>29.925112061995804</v>
      </c>
      <c r="I25" s="37">
        <v>450</v>
      </c>
      <c r="J25" s="90">
        <v>1.0416666666666651E-3</v>
      </c>
      <c r="K25" s="2">
        <f t="shared" si="0"/>
        <v>1</v>
      </c>
      <c r="L25" s="2">
        <f t="shared" si="1"/>
        <v>30</v>
      </c>
      <c r="M25" s="2">
        <f t="shared" si="2"/>
        <v>90</v>
      </c>
      <c r="N25" s="90">
        <v>9.482473544973509E-3</v>
      </c>
      <c r="O25" s="2">
        <f t="shared" si="3"/>
        <v>13</v>
      </c>
      <c r="P25" s="2">
        <f t="shared" si="4"/>
        <v>39</v>
      </c>
      <c r="Q25" s="2">
        <f t="shared" si="5"/>
        <v>819</v>
      </c>
      <c r="R25" s="90">
        <v>5.0810185185185099E-3</v>
      </c>
      <c r="S25" s="2">
        <f t="shared" si="6"/>
        <v>7</v>
      </c>
      <c r="T25" s="2">
        <f t="shared" si="7"/>
        <v>19</v>
      </c>
      <c r="U25" s="2">
        <f t="shared" si="8"/>
        <v>439</v>
      </c>
    </row>
    <row r="26" spans="1:21" x14ac:dyDescent="0.2">
      <c r="A26" s="43">
        <v>1</v>
      </c>
      <c r="B26" s="95">
        <v>0.52999999999999903</v>
      </c>
      <c r="C26" s="95">
        <v>0.52999999999999903</v>
      </c>
      <c r="D26" s="48">
        <v>1</v>
      </c>
      <c r="E26" s="48">
        <v>1</v>
      </c>
      <c r="F26" s="48">
        <v>1</v>
      </c>
      <c r="G26" s="47" t="s">
        <v>98</v>
      </c>
      <c r="H26" s="96">
        <v>27.692536784030992</v>
      </c>
      <c r="I26" s="37">
        <v>425</v>
      </c>
      <c r="J26" s="90">
        <v>9.2592592592592444E-4</v>
      </c>
      <c r="K26" s="2">
        <f t="shared" si="0"/>
        <v>1</v>
      </c>
      <c r="L26" s="2">
        <f t="shared" si="1"/>
        <v>20</v>
      </c>
      <c r="M26" s="2">
        <f t="shared" si="2"/>
        <v>80</v>
      </c>
      <c r="N26" s="90">
        <v>9.6106150793650418E-3</v>
      </c>
      <c r="O26" s="2">
        <f t="shared" si="3"/>
        <v>13</v>
      </c>
      <c r="P26" s="2">
        <f t="shared" si="4"/>
        <v>50</v>
      </c>
      <c r="Q26" s="2">
        <f t="shared" si="5"/>
        <v>830</v>
      </c>
      <c r="R26" s="90">
        <v>5.1157407407407297E-3</v>
      </c>
      <c r="S26" s="2">
        <f t="shared" si="6"/>
        <v>7</v>
      </c>
      <c r="T26" s="2">
        <f t="shared" si="7"/>
        <v>22</v>
      </c>
      <c r="U26" s="2">
        <f t="shared" si="8"/>
        <v>442</v>
      </c>
    </row>
    <row r="28" spans="1:21" x14ac:dyDescent="0.2">
      <c r="B28" s="59" t="s">
        <v>88</v>
      </c>
    </row>
  </sheetData>
  <sortState xmlns:xlrd2="http://schemas.microsoft.com/office/spreadsheetml/2017/richdata2" ref="R7:R26">
    <sortCondition ref="R7"/>
  </sortState>
  <mergeCells count="13">
    <mergeCell ref="A3:R3"/>
    <mergeCell ref="A1:R1"/>
    <mergeCell ref="R4:R5"/>
    <mergeCell ref="E4:E5"/>
    <mergeCell ref="B4:B5"/>
    <mergeCell ref="C4:C5"/>
    <mergeCell ref="D4:D5"/>
    <mergeCell ref="G4:G5"/>
    <mergeCell ref="H4:H5"/>
    <mergeCell ref="I4:I5"/>
    <mergeCell ref="J4:M5"/>
    <mergeCell ref="N4:N5"/>
    <mergeCell ref="F4:F5"/>
  </mergeCells>
  <pageMargins left="0.70866141732283472" right="0.70866141732283472" top="0.74803149606299213" bottom="0.74803149606299213" header="0.31496062992125984" footer="0.31496062992125984"/>
  <pageSetup paperSize="9"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V69"/>
  <sheetViews>
    <sheetView topLeftCell="C2" workbookViewId="0">
      <selection activeCell="E5" sqref="E5"/>
    </sheetView>
  </sheetViews>
  <sheetFormatPr baseColWidth="10" defaultRowHeight="16" x14ac:dyDescent="0.2"/>
  <cols>
    <col min="1" max="1" width="9.83203125" customWidth="1"/>
    <col min="2" max="2" width="12.6640625" customWidth="1"/>
    <col min="3" max="3" width="20.83203125" bestFit="1" customWidth="1"/>
    <col min="4" max="4" width="6.5" customWidth="1"/>
    <col min="5" max="5" width="11.83203125" customWidth="1"/>
    <col min="6" max="16" width="7.1640625" customWidth="1"/>
    <col min="17" max="18" width="10.83203125" style="2"/>
    <col min="21" max="21" width="46.1640625" customWidth="1"/>
    <col min="22" max="22" width="20" style="2" customWidth="1"/>
  </cols>
  <sheetData>
    <row r="2" spans="1:22" ht="105" x14ac:dyDescent="0.2">
      <c r="A2" s="183"/>
      <c r="B2" s="183"/>
      <c r="C2" s="183"/>
      <c r="D2" s="24"/>
      <c r="E2" s="24"/>
      <c r="F2" s="186" t="s">
        <v>51</v>
      </c>
      <c r="G2" s="187"/>
      <c r="H2" s="192" t="s">
        <v>118</v>
      </c>
      <c r="I2" s="192"/>
      <c r="J2" s="193"/>
      <c r="K2" s="62" t="s">
        <v>61</v>
      </c>
      <c r="L2" s="61" t="s">
        <v>62</v>
      </c>
      <c r="M2" s="62" t="s">
        <v>117</v>
      </c>
      <c r="N2" s="61" t="s">
        <v>23</v>
      </c>
      <c r="O2" s="62" t="s">
        <v>35</v>
      </c>
      <c r="P2" s="25" t="s">
        <v>116</v>
      </c>
      <c r="Q2"/>
    </row>
    <row r="3" spans="1:22" ht="26" customHeight="1" x14ac:dyDescent="0.2">
      <c r="F3" s="184" t="s">
        <v>3</v>
      </c>
      <c r="G3" s="185" t="s">
        <v>6</v>
      </c>
      <c r="H3" s="181" t="s">
        <v>20</v>
      </c>
      <c r="I3" s="188" t="s">
        <v>19</v>
      </c>
      <c r="J3" s="190" t="s">
        <v>86</v>
      </c>
      <c r="K3" s="182" t="s">
        <v>63</v>
      </c>
      <c r="L3" s="181" t="s">
        <v>64</v>
      </c>
      <c r="M3" s="182" t="s">
        <v>78</v>
      </c>
      <c r="N3" s="181" t="s">
        <v>23</v>
      </c>
      <c r="O3" s="182" t="s">
        <v>42</v>
      </c>
      <c r="P3" s="181" t="s">
        <v>77</v>
      </c>
      <c r="Q3" s="194" t="s">
        <v>65</v>
      </c>
      <c r="R3" s="194" t="s">
        <v>66</v>
      </c>
      <c r="S3" s="194" t="s">
        <v>119</v>
      </c>
      <c r="U3" s="87" t="s">
        <v>141</v>
      </c>
      <c r="V3" s="27" t="s">
        <v>151</v>
      </c>
    </row>
    <row r="4" spans="1:22" ht="16" customHeight="1" x14ac:dyDescent="0.2">
      <c r="C4" t="str">
        <f>A4&amp;" "&amp;B4</f>
        <v xml:space="preserve"> </v>
      </c>
      <c r="D4" t="s">
        <v>79</v>
      </c>
      <c r="E4" t="s">
        <v>45</v>
      </c>
      <c r="F4" s="184"/>
      <c r="G4" s="185"/>
      <c r="H4" s="181"/>
      <c r="I4" s="189"/>
      <c r="J4" s="191"/>
      <c r="K4" s="182"/>
      <c r="L4" s="181"/>
      <c r="M4" s="182"/>
      <c r="N4" s="181"/>
      <c r="O4" s="182"/>
      <c r="P4" s="181"/>
      <c r="Q4" s="195"/>
      <c r="R4" s="195"/>
      <c r="S4" s="195"/>
      <c r="U4" s="85" t="s">
        <v>126</v>
      </c>
      <c r="V4" s="27">
        <f>VLOOKUP(V$3,C$5:P$35,4,0)</f>
        <v>12</v>
      </c>
    </row>
    <row r="5" spans="1:22" ht="16" customHeight="1" x14ac:dyDescent="0.2">
      <c r="C5" s="26" t="str">
        <f>CONCATENATE('Feuille de Saisie'!A10," ",'Feuille de Saisie'!B10)</f>
        <v>EXEMPLE 1 Exemple</v>
      </c>
      <c r="D5" s="26" t="str">
        <f>IF('Feuille de Saisie'!$C10="","",'Feuille de Saisie'!$C10)</f>
        <v>F</v>
      </c>
      <c r="E5" s="63">
        <f>IF('Feuille de Saisie'!$D10="","",'Feuille de Saisie'!$D10)</f>
        <v>345678</v>
      </c>
      <c r="F5" s="27">
        <f>IF('Feuille de Saisie'!$J10="","",IF('Feuille de Saisie'!$C10="H",LOOKUP('Feuille de Saisie'!$M10,Parametres!$B$7:$B$27,Parametres!$A$7:$A$27),LOOKUP('Feuille de Saisie'!$M10,Parametres!$B$40:$B$60,Parametres!$A$40:$A$60)))</f>
        <v>12</v>
      </c>
      <c r="G5" s="27">
        <f>IF('Feuille de Saisie'!$N10="","",IF('Feuille de Saisie'!$C10="H",LOOKUP('Feuille de Saisie'!$Q10,Parametres!$C$7:$C$27,Parametres!$A$7:$A$27),LOOKUP('Feuille de Saisie'!$Q10,Parametres!$C$40:$C$60,Parametres!$A$40:$A$60)))</f>
        <v>7</v>
      </c>
      <c r="H5" s="27">
        <f>IF('Feuille de Saisie'!$R10="","",IF('Feuille de Saisie'!$C10="H",LOOKUP('Feuille de Saisie'!$R10,Parametres!$D$7:$D$27,Parametres!$A$7:$A$27),LOOKUP('Feuille de Saisie'!$R10,Parametres!$D$40:$D$60,Parametres!$A$40:$A$60)))</f>
        <v>8</v>
      </c>
      <c r="I5" s="27">
        <f>IF('Feuille de Saisie'!$S10="","",IF('Feuille de Saisie'!$C10="H",LOOKUP('Feuille de Saisie'!$S10,Parametres!$E$7:$E$27,Parametres!$A$7:$A$27),LOOKUP('Feuille de Saisie'!$S10,Parametres!$E$40:$E$60,Parametres!$A$40:$A$60)))</f>
        <v>13</v>
      </c>
      <c r="J5" s="27">
        <f>IF('Feuille de Saisie'!$T10="","",IF('Feuille de Saisie'!$C10="H",LOOKUP('Feuille de Saisie'!$T10,Parametres!$F$7:$F$27,Parametres!$A$7:$A$27),LOOKUP('Feuille de Saisie'!$T10,Parametres!$F$40:$F$60,Parametres!$A$40:$A$60)))</f>
        <v>14</v>
      </c>
      <c r="K5" s="27">
        <f t="array" ref="K5">IF('Feuille de Saisie'!U10="","",IF('Feuille de Saisie'!$C10="H",IF(AND('Feuille de Saisie'!$N10&lt;Parametres!$G$8,'Feuille de Saisie'!$V10&gt;=Parametres!$H$8),"0",IF(AND('Feuille de Saisie'!$U10&gt;Parametres!$G$27,'Feuille de Saisie'!$V10=Parametres!$H$27),"20",INDEX(Parametres!$A$7:$A$27,MATCH(1,(Parametres!$G$7:$G$27='Feuille de Saisie'!$U10)*(Parametres!$H$7:$H$27='Feuille de Saisie'!$V10),0)))),IF(AND('Feuille de Saisie'!$U10&lt;Parametres!$G$41,'Feuille de Saisie'!$V10&gt;=Parametres!$H$41),"0",IF(AND('Feuille de Saisie'!$U10&gt;Parametres!$G$60,'Feuille de Saisie'!$V10=Parametres!$H$60),"20",INDEX(Parametres!$A$40:$A$60,MATCH(1,(Parametres!$G$40:$G$60='Feuille de Saisie'!$U10)*(Parametres!$H$40:$H$60='Feuille de Saisie'!$V10),0))))))</f>
        <v>11</v>
      </c>
      <c r="L5" s="27">
        <f>IF('Feuille de Saisie'!$W10="","",IF('Feuille de Saisie'!$C10="H",LOOKUP('Feuille de Saisie'!$W10,Parametres!$I$7:$I$27,Parametres!$A$7:$A$27),LOOKUP('Feuille de Saisie'!$W10,Parametres!$I$40:$I$60,Parametres!$A$40:$A$60)))</f>
        <v>14</v>
      </c>
      <c r="M5" s="27">
        <f>IF('Feuille de Saisie'!$X10="","",IF('Feuille de Saisie'!$C10="H",LOOKUP('Feuille de Saisie'!$X10,Parametres!$J$7:$J$27,Parametres!$A$7:$A$27),LOOKUP('Feuille de Saisie'!$X10,Parametres!$J$40:$J$60,Parametres!$A$40:$A$60)))</f>
        <v>12</v>
      </c>
      <c r="N5" s="27">
        <f>IF('Feuille de Saisie'!$Y10="","",IF('Feuille de Saisie'!$C10="H",LOOKUP('Feuille de Saisie'!$Y10,Parametres!$K$7:$K$27,Parametres!$A$7:$A$27),LOOKUP('Feuille de Saisie'!$Y10,Parametres!$K$40:$K$60,Parametres!$A$40:$A$60)))</f>
        <v>15</v>
      </c>
      <c r="O5" s="27">
        <f>IF('Feuille de Saisie'!$AC10="","",IF('Feuille de Saisie'!$C10="H",IF('Feuille de Saisie'!$AC10&lt;Parametres!$Q$7,"20",LOOKUP('Feuille de Saisie'!$AC10,Parametres!$Q$7:$Q$27,Parametres!$P$7:$P$27)),IF('Feuille de Saisie'!$AC10&lt;Parametres!$Q$40,"20",LOOKUP('Feuille de Saisie'!$AC10,Parametres!$Q$40:$Q$60,Parametres!$P$40:$P$60))))</f>
        <v>18</v>
      </c>
      <c r="P5" s="27">
        <f>IF('Feuille de Saisie'!$AG10="","",IF('Feuille de Saisie'!$C10="H",IF('Feuille de Saisie'!$AG10&lt;Parametres!$U$7,"20",LOOKUP('Feuille de Saisie'!$AG10,Parametres!$U$7:$U$27,Parametres!$P$7:$P$27)),IF('Feuille de Saisie'!$AG10&lt;Parametres!$U$40,"20",LOOKUP('Feuille de Saisie'!$AG10,Parametres!$U$40:$U$60,Parametres!$P$40:$P$60))))</f>
        <v>12</v>
      </c>
      <c r="Q5" s="106">
        <f>AVERAGE(F5:P5)</f>
        <v>12.363636363636363</v>
      </c>
      <c r="R5" s="89">
        <f>'Feuille de Saisie'!AC10</f>
        <v>8.726851851851852E-3</v>
      </c>
      <c r="S5" s="89">
        <f>'Feuille de Saisie'!AG10</f>
        <v>5.3587962962962964E-3</v>
      </c>
      <c r="U5" s="86" t="s">
        <v>127</v>
      </c>
      <c r="V5" s="27">
        <f>VLOOKUP(V$3,C$5:P$35,5,0)</f>
        <v>7</v>
      </c>
    </row>
    <row r="6" spans="1:22" ht="16" customHeight="1" x14ac:dyDescent="0.2">
      <c r="C6" s="26" t="str">
        <f>CONCATENATE('Feuille de Saisie'!A11," ",'Feuille de Saisie'!B11)</f>
        <v>EXEMPLE 2 Exemple</v>
      </c>
      <c r="D6" s="26" t="str">
        <f>IF('Feuille de Saisie'!$C11="","",'Feuille de Saisie'!$C11)</f>
        <v>H</v>
      </c>
      <c r="E6" s="63">
        <f>IF('Feuille de Saisie'!$D11="","",'Feuille de Saisie'!$D11)</f>
        <v>517465</v>
      </c>
      <c r="F6" s="27">
        <f>IF('Feuille de Saisie'!$J11="","",IF('Feuille de Saisie'!$C11="H",LOOKUP('Feuille de Saisie'!$M11,Parametres!$B$7:$B$27,Parametres!$A$7:$A$27),LOOKUP('Feuille de Saisie'!$M11,Parametres!$B$40:$B$60,Parametres!$A$40:$A$60)))</f>
        <v>19</v>
      </c>
      <c r="G6" s="27">
        <f>IF('Feuille de Saisie'!$N11="","",IF('Feuille de Saisie'!$C11="H",LOOKUP('Feuille de Saisie'!$Q11,Parametres!$C$7:$C$27,Parametres!$A$7:$A$27),LOOKUP('Feuille de Saisie'!$Q11,Parametres!$C$40:$C$60,Parametres!$A$40:$A$60)))</f>
        <v>7</v>
      </c>
      <c r="H6" s="27">
        <f>IF('Feuille de Saisie'!$R11="","",IF('Feuille de Saisie'!$C11="H",LOOKUP('Feuille de Saisie'!$R11,Parametres!$D$7:$D$27,Parametres!$A$7:$A$27),LOOKUP('Feuille de Saisie'!$R11,Parametres!$D$40:$D$60,Parametres!$A$40:$A$60)))</f>
        <v>20</v>
      </c>
      <c r="I6" s="27">
        <f>IF('Feuille de Saisie'!$S11="","",IF('Feuille de Saisie'!$C11="H",LOOKUP('Feuille de Saisie'!$S11,Parametres!$E$7:$E$27,Parametres!$A$7:$A$27),LOOKUP('Feuille de Saisie'!$S11,Parametres!$E$40:$E$60,Parametres!$A$40:$A$60)))</f>
        <v>12</v>
      </c>
      <c r="J6" s="27">
        <f>IF('Feuille de Saisie'!$T11="","",IF('Feuille de Saisie'!$C11="H",LOOKUP('Feuille de Saisie'!$T11,Parametres!$F$7:$F$27,Parametres!$A$7:$A$27),LOOKUP('Feuille de Saisie'!$T11,Parametres!$F$40:$F$60,Parametres!$A$40:$A$60)))</f>
        <v>20</v>
      </c>
      <c r="K6" s="27" t="e">
        <f t="array" ref="K6">IF('Feuille de Saisie'!U11="","",IF('Feuille de Saisie'!$C11="H",IF(AND('Feuille de Saisie'!$N11&lt;Parametres!$G$8,'Feuille de Saisie'!$V11&gt;=Parametres!$H$8),"0",IF(AND('Feuille de Saisie'!$U11&gt;Parametres!$G$27,'Feuille de Saisie'!$V11=Parametres!$H$27),"20",INDEX(Parametres!$A$7:$A$27,MATCH(1,(Parametres!$G$7:$G$27='Feuille de Saisie'!$U11)*(Parametres!$H$7:$H$27='Feuille de Saisie'!$V11),0)))),IF(AND('Feuille de Saisie'!$U11&lt;Parametres!$G$41,'Feuille de Saisie'!$V11&gt;=Parametres!$H$41),"0",IF(AND('Feuille de Saisie'!$U11&gt;Parametres!$G$60,'Feuille de Saisie'!$V11=Parametres!$H$60),"20",INDEX(Parametres!$A$40:$A$60,MATCH(1,(Parametres!$G$40:$G$60='Feuille de Saisie'!$U11)*(Parametres!$H$40:$H$60='Feuille de Saisie'!$V11),0))))))</f>
        <v>#N/A</v>
      </c>
      <c r="L6" s="27">
        <f>IF('Feuille de Saisie'!$W11="","",IF('Feuille de Saisie'!$C11="H",LOOKUP('Feuille de Saisie'!$W11,Parametres!$I$7:$I$27,Parametres!$A$7:$A$27),LOOKUP('Feuille de Saisie'!$W11,Parametres!$I$40:$I$60,Parametres!$A$40:$A$60)))</f>
        <v>7</v>
      </c>
      <c r="M6" s="27">
        <f>IF('Feuille de Saisie'!$X11="","",IF('Feuille de Saisie'!$C11="H",LOOKUP('Feuille de Saisie'!$X11,Parametres!$J$7:$J$27,Parametres!$A$7:$A$27),LOOKUP('Feuille de Saisie'!$X11,Parametres!$J$40:$J$60,Parametres!$A$40:$A$60)))</f>
        <v>4</v>
      </c>
      <c r="N6" s="27">
        <f>IF('Feuille de Saisie'!$Y11="","",IF('Feuille de Saisie'!$C11="H",LOOKUP('Feuille de Saisie'!$Y11,Parametres!$K$7:$K$27,Parametres!$A$7:$A$27),LOOKUP('Feuille de Saisie'!$Y11,Parametres!$K$40:$K$60,Parametres!$A$40:$A$60)))</f>
        <v>20</v>
      </c>
      <c r="O6" s="27">
        <f>IF('Feuille de Saisie'!$AC11="","",IF('Feuille de Saisie'!$C11="H",IF('Feuille de Saisie'!$AC11&lt;Parametres!$Q$7,"20",LOOKUP('Feuille de Saisie'!$AC11,Parametres!$Q$7:$Q$27,Parametres!$P$7:$P$27)),IF('Feuille de Saisie'!$AC11&lt;Parametres!$Q$40,"20",LOOKUP('Feuille de Saisie'!$AC11,Parametres!$Q$40:$Q$60,Parametres!$P$40:$P$60))))</f>
        <v>9</v>
      </c>
      <c r="P6" s="27" t="str">
        <f>IF('Feuille de Saisie'!$AG11="","",IF('Feuille de Saisie'!$C11="H",IF('Feuille de Saisie'!$AG11&lt;Parametres!$U$7,"20",LOOKUP('Feuille de Saisie'!$AG11,Parametres!$U$7:$U$27,Parametres!$P$7:$P$27)),IF('Feuille de Saisie'!$AG11&lt;Parametres!$U$40,"20",LOOKUP('Feuille de Saisie'!$AG11,Parametres!$U$40:$U$60,Parametres!$P$40:$P$60))))</f>
        <v/>
      </c>
      <c r="Q6" s="106" t="e">
        <f t="shared" ref="Q6:Q35" si="0">AVERAGE(F6:P6)</f>
        <v>#N/A</v>
      </c>
      <c r="R6" s="89">
        <f>'Feuille de Saisie'!AC11</f>
        <v>8.6805555555555559E-3</v>
      </c>
      <c r="S6" s="89">
        <f>'Feuille de Saisie'!AG11</f>
        <v>0</v>
      </c>
      <c r="U6" s="85" t="s">
        <v>128</v>
      </c>
      <c r="V6" s="27">
        <f>VLOOKUP(V$3,C$5:P$35,6,0)</f>
        <v>8</v>
      </c>
    </row>
    <row r="7" spans="1:22" ht="16" customHeight="1" x14ac:dyDescent="0.2">
      <c r="C7" s="26" t="str">
        <f>CONCATENATE('Feuille de Saisie'!A12," ",'Feuille de Saisie'!B12)</f>
        <v xml:space="preserve"> </v>
      </c>
      <c r="D7" s="26" t="str">
        <f>IF('Feuille de Saisie'!$C12="","",'Feuille de Saisie'!$C12)</f>
        <v/>
      </c>
      <c r="E7" s="63" t="str">
        <f>IF('Feuille de Saisie'!$D12="","",'Feuille de Saisie'!$D12)</f>
        <v/>
      </c>
      <c r="F7" s="27" t="str">
        <f>IF('Feuille de Saisie'!$J12="","",IF('Feuille de Saisie'!$C12="H",LOOKUP('Feuille de Saisie'!$M12,Parametres!$B$7:$B$27,Parametres!$A$7:$A$27),LOOKUP('Feuille de Saisie'!$M12,Parametres!$B$40:$B$60,Parametres!$A$40:$A$60)))</f>
        <v/>
      </c>
      <c r="G7" s="27" t="str">
        <f>IF('Feuille de Saisie'!$N12="","",IF('Feuille de Saisie'!$C12="H",LOOKUP('Feuille de Saisie'!$Q12,Parametres!$C$7:$C$27,Parametres!$A$7:$A$27),LOOKUP('Feuille de Saisie'!$Q12,Parametres!$C$40:$C$60,Parametres!$A$40:$A$60)))</f>
        <v/>
      </c>
      <c r="H7" s="27" t="str">
        <f>IF('Feuille de Saisie'!$R12="","",IF('Feuille de Saisie'!$C12="H",LOOKUP('Feuille de Saisie'!$R12,Parametres!$D$7:$D$27,Parametres!$A$7:$A$27),LOOKUP('Feuille de Saisie'!$R12,Parametres!$D$40:$D$60,Parametres!$A$40:$A$60)))</f>
        <v/>
      </c>
      <c r="I7" s="27" t="str">
        <f>IF('Feuille de Saisie'!$S12="","",IF('Feuille de Saisie'!$C12="H",LOOKUP('Feuille de Saisie'!$S12,Parametres!$E$7:$E$27,Parametres!$A$7:$A$27),LOOKUP('Feuille de Saisie'!$S12,Parametres!$E$40:$E$60,Parametres!$A$40:$A$60)))</f>
        <v/>
      </c>
      <c r="J7" s="27" t="str">
        <f>IF('Feuille de Saisie'!$T12="","",IF('Feuille de Saisie'!$C12="H",LOOKUP('Feuille de Saisie'!$T12,Parametres!$F$7:$F$27,Parametres!$A$7:$A$27),LOOKUP('Feuille de Saisie'!$T12,Parametres!$F$40:$F$60,Parametres!$A$40:$A$60)))</f>
        <v/>
      </c>
      <c r="K7" s="27" t="str">
        <f t="array" ref="K7">IF('Feuille de Saisie'!U12="","",IF('Feuille de Saisie'!$C12="H",IF(AND('Feuille de Saisie'!$N12&lt;Parametres!$G$8,'Feuille de Saisie'!$V12&gt;=Parametres!$H$8),"0",IF(AND('Feuille de Saisie'!$U12&gt;Parametres!$G$27,'Feuille de Saisie'!$V12=Parametres!$H$27),"20",INDEX(Parametres!$A$7:$A$27,MATCH(1,(Parametres!$G$7:$G$27='Feuille de Saisie'!$U12)*(Parametres!$H$7:$H$27='Feuille de Saisie'!$V12),0)))),IF(AND('Feuille de Saisie'!$U12&lt;Parametres!$G$41,'Feuille de Saisie'!$V12&gt;=Parametres!$H$41),"0",IF(AND('Feuille de Saisie'!$U12&gt;Parametres!$G$60,'Feuille de Saisie'!$V12=Parametres!$H$60),"20",INDEX(Parametres!$A$40:$A$60,MATCH(1,(Parametres!$G$40:$G$60='Feuille de Saisie'!$U12)*(Parametres!$H$40:$H$60='Feuille de Saisie'!$V12),0))))))</f>
        <v/>
      </c>
      <c r="L7" s="27" t="str">
        <f>IF('Feuille de Saisie'!$W12="","",IF('Feuille de Saisie'!$C12="H",LOOKUP('Feuille de Saisie'!$W12,Parametres!$I$7:$I$27,Parametres!$A$7:$A$27),LOOKUP('Feuille de Saisie'!$W12,Parametres!$I$40:$I$60,Parametres!$A$40:$A$60)))</f>
        <v/>
      </c>
      <c r="M7" s="27" t="str">
        <f>IF('Feuille de Saisie'!$X12="","",IF('Feuille de Saisie'!$C12="H",LOOKUP('Feuille de Saisie'!$X12,Parametres!$J$7:$J$27,Parametres!$A$7:$A$27),LOOKUP('Feuille de Saisie'!$X12,Parametres!$J$40:$J$60,Parametres!$A$40:$A$60)))</f>
        <v/>
      </c>
      <c r="N7" s="27" t="str">
        <f>IF('Feuille de Saisie'!$Y12="","",IF('Feuille de Saisie'!$C12="H",LOOKUP('Feuille de Saisie'!$Y12,Parametres!$K$7:$K$27,Parametres!$A$7:$A$27),LOOKUP('Feuille de Saisie'!$Y12,Parametres!$K$40:$K$60,Parametres!$A$40:$A$60)))</f>
        <v/>
      </c>
      <c r="O7" s="27" t="str">
        <f>IF('Feuille de Saisie'!$AC12="","",IF('Feuille de Saisie'!$C12="H",IF('Feuille de Saisie'!$AC12&lt;Parametres!$Q$7,"20",LOOKUP('Feuille de Saisie'!$AC12,Parametres!$Q$7:$Q$27,Parametres!$P$7:$P$27)),IF('Feuille de Saisie'!$AC12&lt;Parametres!$Q$40,"20",LOOKUP('Feuille de Saisie'!$AC12,Parametres!$Q$40:$Q$60,Parametres!$P$40:$P$60))))</f>
        <v/>
      </c>
      <c r="P7" s="27" t="str">
        <f>IF('Feuille de Saisie'!$AG12="","",IF('Feuille de Saisie'!$C12="H",IF('Feuille de Saisie'!$AG12&lt;Parametres!$U$7,"20",LOOKUP('Feuille de Saisie'!$AG12,Parametres!$U$7:$U$27,Parametres!$P$7:$P$27)),IF('Feuille de Saisie'!$AG12&lt;Parametres!$U$40,"20",LOOKUP('Feuille de Saisie'!$AG12,Parametres!$U$40:$U$60,Parametres!$P$40:$P$60))))</f>
        <v/>
      </c>
      <c r="Q7" s="106" t="e">
        <f t="shared" si="0"/>
        <v>#DIV/0!</v>
      </c>
      <c r="R7" s="89">
        <f>'Feuille de Saisie'!AC12</f>
        <v>0</v>
      </c>
      <c r="S7" s="89">
        <f>'Feuille de Saisie'!AG12</f>
        <v>0</v>
      </c>
      <c r="U7" s="86" t="s">
        <v>129</v>
      </c>
      <c r="V7" s="27">
        <f>VLOOKUP(V$3,C$5:P$35,7,0)</f>
        <v>13</v>
      </c>
    </row>
    <row r="8" spans="1:22" ht="16" customHeight="1" x14ac:dyDescent="0.2">
      <c r="C8" s="26" t="str">
        <f>CONCATENATE('Feuille de Saisie'!A13," ",'Feuille de Saisie'!B13)</f>
        <v xml:space="preserve"> </v>
      </c>
      <c r="D8" s="26" t="str">
        <f>IF('Feuille de Saisie'!$C13="","",'Feuille de Saisie'!$C13)</f>
        <v/>
      </c>
      <c r="E8" s="63" t="str">
        <f>IF('Feuille de Saisie'!$D13="","",'Feuille de Saisie'!$D13)</f>
        <v/>
      </c>
      <c r="F8" s="27" t="str">
        <f>IF('Feuille de Saisie'!$J13="","",IF('Feuille de Saisie'!$C13="H",LOOKUP('Feuille de Saisie'!$M13,Parametres!$B$7:$B$27,Parametres!$A$7:$A$27),LOOKUP('Feuille de Saisie'!$M13,Parametres!$B$40:$B$60,Parametres!$A$40:$A$60)))</f>
        <v/>
      </c>
      <c r="G8" s="27" t="str">
        <f>IF('Feuille de Saisie'!$N13="","",IF('Feuille de Saisie'!$C13="H",LOOKUP('Feuille de Saisie'!$Q13,Parametres!$C$7:$C$27,Parametres!$A$7:$A$27),LOOKUP('Feuille de Saisie'!$Q13,Parametres!$C$40:$C$60,Parametres!$A$40:$A$60)))</f>
        <v/>
      </c>
      <c r="H8" s="27" t="str">
        <f>IF('Feuille de Saisie'!$R13="","",IF('Feuille de Saisie'!$C13="H",LOOKUP('Feuille de Saisie'!$R13,Parametres!$D$7:$D$27,Parametres!$A$7:$A$27),LOOKUP('Feuille de Saisie'!$R13,Parametres!$D$40:$D$60,Parametres!$A$40:$A$60)))</f>
        <v/>
      </c>
      <c r="I8" s="27" t="str">
        <f>IF('Feuille de Saisie'!$S13="","",IF('Feuille de Saisie'!$C13="H",LOOKUP('Feuille de Saisie'!$S13,Parametres!$E$7:$E$27,Parametres!$A$7:$A$27),LOOKUP('Feuille de Saisie'!$S13,Parametres!$E$40:$E$60,Parametres!$A$40:$A$60)))</f>
        <v/>
      </c>
      <c r="J8" s="27" t="str">
        <f>IF('Feuille de Saisie'!$T13="","",IF('Feuille de Saisie'!$C13="H",LOOKUP('Feuille de Saisie'!$T13,Parametres!$F$7:$F$27,Parametres!$A$7:$A$27),LOOKUP('Feuille de Saisie'!$T13,Parametres!$F$40:$F$60,Parametres!$A$40:$A$60)))</f>
        <v/>
      </c>
      <c r="K8" s="27" t="str">
        <f t="array" ref="K8">IF('Feuille de Saisie'!U13="","",IF('Feuille de Saisie'!$C13="H",IF(AND('Feuille de Saisie'!$N13&lt;Parametres!$G$8,'Feuille de Saisie'!$V13&gt;=Parametres!$H$8),"0",IF(AND('Feuille de Saisie'!$U13&gt;Parametres!$G$27,'Feuille de Saisie'!$V13=Parametres!$H$27),"20",INDEX(Parametres!$A$7:$A$27,MATCH(1,(Parametres!$G$7:$G$27='Feuille de Saisie'!$U13)*(Parametres!$H$7:$H$27='Feuille de Saisie'!$V13),0)))),IF(AND('Feuille de Saisie'!$U13&lt;Parametres!$G$41,'Feuille de Saisie'!$V13&gt;=Parametres!$H$41),"0",IF(AND('Feuille de Saisie'!$U13&gt;Parametres!$G$60,'Feuille de Saisie'!$V13=Parametres!$H$60),"20",INDEX(Parametres!$A$40:$A$60,MATCH(1,(Parametres!$G$40:$G$60='Feuille de Saisie'!$U13)*(Parametres!$H$40:$H$60='Feuille de Saisie'!$V13),0))))))</f>
        <v/>
      </c>
      <c r="L8" s="27" t="str">
        <f>IF('Feuille de Saisie'!$W13="","",IF('Feuille de Saisie'!$C13="H",LOOKUP('Feuille de Saisie'!$W13,Parametres!$I$7:$I$27,Parametres!$A$7:$A$27),LOOKUP('Feuille de Saisie'!$W13,Parametres!$I$40:$I$60,Parametres!$A$40:$A$60)))</f>
        <v/>
      </c>
      <c r="M8" s="27" t="str">
        <f>IF('Feuille de Saisie'!$X13="","",IF('Feuille de Saisie'!$C13="H",LOOKUP('Feuille de Saisie'!$X13,Parametres!$J$7:$J$27,Parametres!$A$7:$A$27),LOOKUP('Feuille de Saisie'!$X13,Parametres!$J$40:$J$60,Parametres!$A$40:$A$60)))</f>
        <v/>
      </c>
      <c r="N8" s="27" t="str">
        <f>IF('Feuille de Saisie'!$Y13="","",IF('Feuille de Saisie'!$C13="H",LOOKUP('Feuille de Saisie'!$Y13,Parametres!$K$7:$K$27,Parametres!$A$7:$A$27),LOOKUP('Feuille de Saisie'!$Y13,Parametres!$K$40:$K$60,Parametres!$A$40:$A$60)))</f>
        <v/>
      </c>
      <c r="O8" s="27" t="str">
        <f>IF('Feuille de Saisie'!$AC13="","",IF('Feuille de Saisie'!$C13="H",IF('Feuille de Saisie'!$AC13&lt;Parametres!$Q$7,"20",LOOKUP('Feuille de Saisie'!$AC13,Parametres!$Q$7:$Q$27,Parametres!$P$7:$P$27)),IF('Feuille de Saisie'!$AC13&lt;Parametres!$Q$40,"20",LOOKUP('Feuille de Saisie'!$AC13,Parametres!$Q$40:$Q$60,Parametres!$P$40:$P$60))))</f>
        <v/>
      </c>
      <c r="P8" s="27" t="str">
        <f>IF('Feuille de Saisie'!$AG13="","",IF('Feuille de Saisie'!$C13="H",IF('Feuille de Saisie'!$AG13&lt;Parametres!$U$7,"20",LOOKUP('Feuille de Saisie'!$AG13,Parametres!$U$7:$U$27,Parametres!$P$7:$P$27)),IF('Feuille de Saisie'!$AG13&lt;Parametres!$U$40,"20",LOOKUP('Feuille de Saisie'!$AG13,Parametres!$U$40:$U$60,Parametres!$P$40:$P$60))))</f>
        <v/>
      </c>
      <c r="Q8" s="106" t="e">
        <f t="shared" si="0"/>
        <v>#DIV/0!</v>
      </c>
      <c r="R8" s="89">
        <f>'Feuille de Saisie'!AC13</f>
        <v>0</v>
      </c>
      <c r="S8" s="89">
        <f>'Feuille de Saisie'!AG13</f>
        <v>0</v>
      </c>
      <c r="U8" s="85" t="s">
        <v>130</v>
      </c>
      <c r="V8" s="27">
        <f>VLOOKUP(V$3,C$5:P$35,8,0)</f>
        <v>14</v>
      </c>
    </row>
    <row r="9" spans="1:22" x14ac:dyDescent="0.2">
      <c r="C9" s="26" t="str">
        <f>CONCATENATE('Feuille de Saisie'!A14," ",'Feuille de Saisie'!B14)</f>
        <v xml:space="preserve"> </v>
      </c>
      <c r="D9" s="26" t="str">
        <f>IF('Feuille de Saisie'!$C14="","",'Feuille de Saisie'!$C14)</f>
        <v/>
      </c>
      <c r="E9" s="63" t="str">
        <f>IF('Feuille de Saisie'!$D14="","",'Feuille de Saisie'!$D14)</f>
        <v/>
      </c>
      <c r="F9" s="27" t="str">
        <f>IF('Feuille de Saisie'!$J14="","",IF('Feuille de Saisie'!$C14="H",LOOKUP('Feuille de Saisie'!$M14,Parametres!$B$7:$B$27,Parametres!$A$7:$A$27),LOOKUP('Feuille de Saisie'!$M14,Parametres!$B$40:$B$60,Parametres!$A$40:$A$60)))</f>
        <v/>
      </c>
      <c r="G9" s="27" t="str">
        <f>IF('Feuille de Saisie'!$N14="","",IF('Feuille de Saisie'!$C14="H",LOOKUP('Feuille de Saisie'!$Q14,Parametres!$C$7:$C$27,Parametres!$A$7:$A$27),LOOKUP('Feuille de Saisie'!$Q14,Parametres!$C$40:$C$60,Parametres!$A$40:$A$60)))</f>
        <v/>
      </c>
      <c r="H9" s="27" t="str">
        <f>IF('Feuille de Saisie'!$R14="","",IF('Feuille de Saisie'!$C14="H",LOOKUP('Feuille de Saisie'!$R14,Parametres!$D$7:$D$27,Parametres!$A$7:$A$27),LOOKUP('Feuille de Saisie'!$R14,Parametres!$D$40:$D$60,Parametres!$A$40:$A$60)))</f>
        <v/>
      </c>
      <c r="I9" s="27" t="str">
        <f>IF('Feuille de Saisie'!$S14="","",IF('Feuille de Saisie'!$C14="H",LOOKUP('Feuille de Saisie'!$S14,Parametres!$E$7:$E$27,Parametres!$A$7:$A$27),LOOKUP('Feuille de Saisie'!$S14,Parametres!$E$40:$E$60,Parametres!$A$40:$A$60)))</f>
        <v/>
      </c>
      <c r="J9" s="27" t="str">
        <f>IF('Feuille de Saisie'!$T14="","",IF('Feuille de Saisie'!$C14="H",LOOKUP('Feuille de Saisie'!$T14,Parametres!$F$7:$F$27,Parametres!$A$7:$A$27),LOOKUP('Feuille de Saisie'!$T14,Parametres!$F$40:$F$60,Parametres!$A$40:$A$60)))</f>
        <v/>
      </c>
      <c r="K9" s="27" t="str">
        <f t="array" ref="K9">IF('Feuille de Saisie'!U14="","",IF('Feuille de Saisie'!$C14="H",IF(AND('Feuille de Saisie'!$N14&lt;Parametres!$G$8,'Feuille de Saisie'!$V14&gt;=Parametres!$H$8),"0",IF(AND('Feuille de Saisie'!$U14&gt;Parametres!$G$27,'Feuille de Saisie'!$V14=Parametres!$H$27),"20",INDEX(Parametres!$A$7:$A$27,MATCH(1,(Parametres!$G$7:$G$27='Feuille de Saisie'!$U14)*(Parametres!$H$7:$H$27='Feuille de Saisie'!$V14),0)))),IF(AND('Feuille de Saisie'!$U14&lt;Parametres!$G$41,'Feuille de Saisie'!$V14&gt;=Parametres!$H$41),"0",IF(AND('Feuille de Saisie'!$U14&gt;Parametres!$G$60,'Feuille de Saisie'!$V14=Parametres!$H$60),"20",INDEX(Parametres!$A$40:$A$60,MATCH(1,(Parametres!$G$40:$G$60='Feuille de Saisie'!$U14)*(Parametres!$H$40:$H$60='Feuille de Saisie'!$V14),0))))))</f>
        <v/>
      </c>
      <c r="L9" s="27" t="str">
        <f>IF('Feuille de Saisie'!$W14="","",IF('Feuille de Saisie'!$C14="H",LOOKUP('Feuille de Saisie'!$W14,Parametres!$I$7:$I$27,Parametres!$A$7:$A$27),LOOKUP('Feuille de Saisie'!$W14,Parametres!$I$40:$I$60,Parametres!$A$40:$A$60)))</f>
        <v/>
      </c>
      <c r="M9" s="27" t="str">
        <f>IF('Feuille de Saisie'!$X14="","",IF('Feuille de Saisie'!$C14="H",LOOKUP('Feuille de Saisie'!$X14,Parametres!$J$7:$J$27,Parametres!$A$7:$A$27),LOOKUP('Feuille de Saisie'!$X14,Parametres!$J$40:$J$60,Parametres!$A$40:$A$60)))</f>
        <v/>
      </c>
      <c r="N9" s="27" t="str">
        <f>IF('Feuille de Saisie'!$Y14="","",IF('Feuille de Saisie'!$C14="H",LOOKUP('Feuille de Saisie'!$Y14,Parametres!$K$7:$K$27,Parametres!$A$7:$A$27),LOOKUP('Feuille de Saisie'!$Y14,Parametres!$K$40:$K$60,Parametres!$A$40:$A$60)))</f>
        <v/>
      </c>
      <c r="O9" s="27" t="str">
        <f>IF('Feuille de Saisie'!$AC14="","",IF('Feuille de Saisie'!$C14="H",IF('Feuille de Saisie'!$AC14&lt;Parametres!$Q$7,"20",LOOKUP('Feuille de Saisie'!$AC14,Parametres!$Q$7:$Q$27,Parametres!$P$7:$P$27)),IF('Feuille de Saisie'!$AC14&lt;Parametres!$Q$40,"20",LOOKUP('Feuille de Saisie'!$AC14,Parametres!$Q$40:$Q$60,Parametres!$P$40:$P$60))))</f>
        <v/>
      </c>
      <c r="P9" s="27" t="str">
        <f>IF('Feuille de Saisie'!$AG14="","",IF('Feuille de Saisie'!$C14="H",IF('Feuille de Saisie'!$AG14&lt;Parametres!$U$7,"20",LOOKUP('Feuille de Saisie'!$AG14,Parametres!$U$7:$U$27,Parametres!$P$7:$P$27)),IF('Feuille de Saisie'!$AG14&lt;Parametres!$U$40,"20",LOOKUP('Feuille de Saisie'!$AG14,Parametres!$U$40:$U$60,Parametres!$P$40:$P$60))))</f>
        <v/>
      </c>
      <c r="Q9" s="106" t="e">
        <f t="shared" si="0"/>
        <v>#DIV/0!</v>
      </c>
      <c r="R9" s="89">
        <f>'Feuille de Saisie'!AC14</f>
        <v>0</v>
      </c>
      <c r="S9" s="89">
        <f>'Feuille de Saisie'!AG14</f>
        <v>0</v>
      </c>
      <c r="U9" s="86" t="s">
        <v>131</v>
      </c>
      <c r="V9" s="27">
        <f>VLOOKUP(V$3,C$5:P$35,9,0)</f>
        <v>11</v>
      </c>
    </row>
    <row r="10" spans="1:22" ht="16" customHeight="1" x14ac:dyDescent="0.2">
      <c r="C10" s="26" t="str">
        <f>CONCATENATE('Feuille de Saisie'!A15," ",'Feuille de Saisie'!B15)</f>
        <v xml:space="preserve"> </v>
      </c>
      <c r="D10" s="26" t="str">
        <f>IF('Feuille de Saisie'!$C15="","",'Feuille de Saisie'!$C15)</f>
        <v/>
      </c>
      <c r="E10" s="63" t="str">
        <f>IF('Feuille de Saisie'!$D15="","",'Feuille de Saisie'!$D15)</f>
        <v/>
      </c>
      <c r="F10" s="27" t="str">
        <f>IF('Feuille de Saisie'!$J15="","",IF('Feuille de Saisie'!$C15="H",LOOKUP('Feuille de Saisie'!$M15,Parametres!$B$7:$B$27,Parametres!$A$7:$A$27),LOOKUP('Feuille de Saisie'!$M15,Parametres!$B$40:$B$60,Parametres!$A$40:$A$60)))</f>
        <v/>
      </c>
      <c r="G10" s="27" t="str">
        <f>IF('Feuille de Saisie'!$N15="","",IF('Feuille de Saisie'!$C15="H",LOOKUP('Feuille de Saisie'!$Q15,Parametres!$C$7:$C$27,Parametres!$A$7:$A$27),LOOKUP('Feuille de Saisie'!$Q15,Parametres!$C$40:$C$60,Parametres!$A$40:$A$60)))</f>
        <v/>
      </c>
      <c r="H10" s="27" t="str">
        <f>IF('Feuille de Saisie'!$R15="","",IF('Feuille de Saisie'!$C15="H",LOOKUP('Feuille de Saisie'!$R15,Parametres!$D$7:$D$27,Parametres!$A$7:$A$27),LOOKUP('Feuille de Saisie'!$R15,Parametres!$D$40:$D$60,Parametres!$A$40:$A$60)))</f>
        <v/>
      </c>
      <c r="I10" s="27" t="str">
        <f>IF('Feuille de Saisie'!$S15="","",IF('Feuille de Saisie'!$C15="H",LOOKUP('Feuille de Saisie'!$S15,Parametres!$E$7:$E$27,Parametres!$A$7:$A$27),LOOKUP('Feuille de Saisie'!$S15,Parametres!$E$40:$E$60,Parametres!$A$40:$A$60)))</f>
        <v/>
      </c>
      <c r="J10" s="27" t="str">
        <f>IF('Feuille de Saisie'!$T15="","",IF('Feuille de Saisie'!$C15="H",LOOKUP('Feuille de Saisie'!$T15,Parametres!$F$7:$F$27,Parametres!$A$7:$A$27),LOOKUP('Feuille de Saisie'!$T15,Parametres!$F$40:$F$60,Parametres!$A$40:$A$60)))</f>
        <v/>
      </c>
      <c r="K10" s="27" t="str">
        <f t="array" ref="K10">IF('Feuille de Saisie'!U15="","",IF('Feuille de Saisie'!$C15="H",IF(AND('Feuille de Saisie'!$N15&lt;Parametres!$G$8,'Feuille de Saisie'!$V15&gt;=Parametres!$H$8),"0",IF(AND('Feuille de Saisie'!$U15&gt;Parametres!$G$27,'Feuille de Saisie'!$V15=Parametres!$H$27),"20",INDEX(Parametres!$A$7:$A$27,MATCH(1,(Parametres!$G$7:$G$27='Feuille de Saisie'!$U15)*(Parametres!$H$7:$H$27='Feuille de Saisie'!$V15),0)))),IF(AND('Feuille de Saisie'!$U15&lt;Parametres!$G$41,'Feuille de Saisie'!$V15&gt;=Parametres!$H$41),"0",IF(AND('Feuille de Saisie'!$U15&gt;Parametres!$G$60,'Feuille de Saisie'!$V15=Parametres!$H$60),"20",INDEX(Parametres!$A$40:$A$60,MATCH(1,(Parametres!$G$40:$G$60='Feuille de Saisie'!$U15)*(Parametres!$H$40:$H$60='Feuille de Saisie'!$V15),0))))))</f>
        <v/>
      </c>
      <c r="L10" s="27" t="str">
        <f>IF('Feuille de Saisie'!$W15="","",IF('Feuille de Saisie'!$C15="H",LOOKUP('Feuille de Saisie'!$W15,Parametres!$I$7:$I$27,Parametres!$A$7:$A$27),LOOKUP('Feuille de Saisie'!$W15,Parametres!$I$40:$I$60,Parametres!$A$40:$A$60)))</f>
        <v/>
      </c>
      <c r="M10" s="27" t="str">
        <f>IF('Feuille de Saisie'!$X15="","",IF('Feuille de Saisie'!$C15="H",LOOKUP('Feuille de Saisie'!$X15,Parametres!$J$7:$J$27,Parametres!$A$7:$A$27),LOOKUP('Feuille de Saisie'!$X15,Parametres!$J$40:$J$60,Parametres!$A$40:$A$60)))</f>
        <v/>
      </c>
      <c r="N10" s="27" t="str">
        <f>IF('Feuille de Saisie'!$Y15="","",IF('Feuille de Saisie'!$C15="H",LOOKUP('Feuille de Saisie'!$Y15,Parametres!$K$7:$K$27,Parametres!$A$7:$A$27),LOOKUP('Feuille de Saisie'!$Y15,Parametres!$K$40:$K$60,Parametres!$A$40:$A$60)))</f>
        <v/>
      </c>
      <c r="O10" s="27" t="str">
        <f>IF('Feuille de Saisie'!$AC15="","",IF('Feuille de Saisie'!$C15="H",IF('Feuille de Saisie'!$AC15&lt;Parametres!$Q$7,"20",LOOKUP('Feuille de Saisie'!$AC15,Parametres!$Q$7:$Q$27,Parametres!$P$7:$P$27)),IF('Feuille de Saisie'!$AC15&lt;Parametres!$Q$40,"20",LOOKUP('Feuille de Saisie'!$AC15,Parametres!$Q$40:$Q$60,Parametres!$P$40:$P$60))))</f>
        <v/>
      </c>
      <c r="P10" s="27" t="str">
        <f>IF('Feuille de Saisie'!$AG15="","",IF('Feuille de Saisie'!$C15="H",IF('Feuille de Saisie'!$AG15&lt;Parametres!$U$7,"20",LOOKUP('Feuille de Saisie'!$AG15,Parametres!$U$7:$U$27,Parametres!$P$7:$P$27)),IF('Feuille de Saisie'!$AG15&lt;Parametres!$U$40,"20",LOOKUP('Feuille de Saisie'!$AG15,Parametres!$U$40:$U$60,Parametres!$P$40:$P$60))))</f>
        <v/>
      </c>
      <c r="Q10" s="106" t="e">
        <f t="shared" si="0"/>
        <v>#DIV/0!</v>
      </c>
      <c r="R10" s="89">
        <f>'Feuille de Saisie'!AC15</f>
        <v>0</v>
      </c>
      <c r="S10" s="89">
        <f>'Feuille de Saisie'!AG15</f>
        <v>0</v>
      </c>
      <c r="U10" s="85" t="s">
        <v>132</v>
      </c>
      <c r="V10" s="27">
        <f>VLOOKUP(V$3,C$5:P$35,10,0)</f>
        <v>14</v>
      </c>
    </row>
    <row r="11" spans="1:22" x14ac:dyDescent="0.2">
      <c r="C11" s="26" t="str">
        <f>CONCATENATE('Feuille de Saisie'!A16," ",'Feuille de Saisie'!B16)</f>
        <v xml:space="preserve"> </v>
      </c>
      <c r="D11" s="26" t="str">
        <f>IF('Feuille de Saisie'!$C16="","",'Feuille de Saisie'!$C16)</f>
        <v/>
      </c>
      <c r="E11" s="63" t="str">
        <f>IF('Feuille de Saisie'!$D16="","",'Feuille de Saisie'!$D16)</f>
        <v/>
      </c>
      <c r="F11" s="27" t="str">
        <f>IF('Feuille de Saisie'!$J16="","",IF('Feuille de Saisie'!$C16="H",LOOKUP('Feuille de Saisie'!$M16,Parametres!$B$7:$B$27,Parametres!$A$7:$A$27),LOOKUP('Feuille de Saisie'!$M16,Parametres!$B$40:$B$60,Parametres!$A$40:$A$60)))</f>
        <v/>
      </c>
      <c r="G11" s="27" t="str">
        <f>IF('Feuille de Saisie'!$N16="","",IF('Feuille de Saisie'!$C16="H",LOOKUP('Feuille de Saisie'!$Q16,Parametres!$C$7:$C$27,Parametres!$A$7:$A$27),LOOKUP('Feuille de Saisie'!$Q16,Parametres!$C$40:$C$60,Parametres!$A$40:$A$60)))</f>
        <v/>
      </c>
      <c r="H11" s="27" t="str">
        <f>IF('Feuille de Saisie'!$R16="","",IF('Feuille de Saisie'!$C16="H",LOOKUP('Feuille de Saisie'!$R16,Parametres!$D$7:$D$27,Parametres!$A$7:$A$27),LOOKUP('Feuille de Saisie'!$R16,Parametres!$D$40:$D$60,Parametres!$A$40:$A$60)))</f>
        <v/>
      </c>
      <c r="I11" s="27" t="str">
        <f>IF('Feuille de Saisie'!$S16="","",IF('Feuille de Saisie'!$C16="H",LOOKUP('Feuille de Saisie'!$S16,Parametres!$E$7:$E$27,Parametres!$A$7:$A$27),LOOKUP('Feuille de Saisie'!$S16,Parametres!$E$40:$E$60,Parametres!$A$40:$A$60)))</f>
        <v/>
      </c>
      <c r="J11" s="27" t="str">
        <f>IF('Feuille de Saisie'!$T16="","",IF('Feuille de Saisie'!$C16="H",LOOKUP('Feuille de Saisie'!$T16,Parametres!$F$7:$F$27,Parametres!$A$7:$A$27),LOOKUP('Feuille de Saisie'!$T16,Parametres!$F$40:$F$60,Parametres!$A$40:$A$60)))</f>
        <v/>
      </c>
      <c r="K11" s="27" t="str">
        <f t="array" ref="K11">IF('Feuille de Saisie'!U16="","",IF('Feuille de Saisie'!$C16="H",IF(AND('Feuille de Saisie'!$N16&lt;Parametres!$G$8,'Feuille de Saisie'!$V16&gt;=Parametres!$H$8),"0",IF(AND('Feuille de Saisie'!$U16&gt;Parametres!$G$27,'Feuille de Saisie'!$V16=Parametres!$H$27),"20",INDEX(Parametres!$A$7:$A$27,MATCH(1,(Parametres!$G$7:$G$27='Feuille de Saisie'!$U16)*(Parametres!$H$7:$H$27='Feuille de Saisie'!$V16),0)))),IF(AND('Feuille de Saisie'!$U16&lt;Parametres!$G$41,'Feuille de Saisie'!$V16&gt;=Parametres!$H$41),"0",IF(AND('Feuille de Saisie'!$U16&gt;Parametres!$G$60,'Feuille de Saisie'!$V16=Parametres!$H$60),"20",INDEX(Parametres!$A$40:$A$60,MATCH(1,(Parametres!$G$40:$G$60='Feuille de Saisie'!$U16)*(Parametres!$H$40:$H$60='Feuille de Saisie'!$V16),0))))))</f>
        <v/>
      </c>
      <c r="L11" s="27" t="str">
        <f>IF('Feuille de Saisie'!$W16="","",IF('Feuille de Saisie'!$C16="H",LOOKUP('Feuille de Saisie'!$W16,Parametres!$I$7:$I$27,Parametres!$A$7:$A$27),LOOKUP('Feuille de Saisie'!$W16,Parametres!$I$40:$I$60,Parametres!$A$40:$A$60)))</f>
        <v/>
      </c>
      <c r="M11" s="27" t="str">
        <f>IF('Feuille de Saisie'!$X16="","",IF('Feuille de Saisie'!$C16="H",LOOKUP('Feuille de Saisie'!$X16,Parametres!$J$7:$J$27,Parametres!$A$7:$A$27),LOOKUP('Feuille de Saisie'!$X16,Parametres!$J$40:$J$60,Parametres!$A$40:$A$60)))</f>
        <v/>
      </c>
      <c r="N11" s="27" t="str">
        <f>IF('Feuille de Saisie'!$Y16="","",IF('Feuille de Saisie'!$C16="H",LOOKUP('Feuille de Saisie'!$Y16,Parametres!$K$7:$K$27,Parametres!$A$7:$A$27),LOOKUP('Feuille de Saisie'!$Y16,Parametres!$K$40:$K$60,Parametres!$A$40:$A$60)))</f>
        <v/>
      </c>
      <c r="O11" s="27" t="str">
        <f>IF('Feuille de Saisie'!$AC16="","",IF('Feuille de Saisie'!$C16="H",IF('Feuille de Saisie'!$AC16&lt;Parametres!$Q$7,"20",LOOKUP('Feuille de Saisie'!$AC16,Parametres!$Q$7:$Q$27,Parametres!$P$7:$P$27)),IF('Feuille de Saisie'!$AC16&lt;Parametres!$Q$40,"20",LOOKUP('Feuille de Saisie'!$AC16,Parametres!$Q$40:$Q$60,Parametres!$P$40:$P$60))))</f>
        <v/>
      </c>
      <c r="P11" s="27" t="str">
        <f>IF('Feuille de Saisie'!$AG16="","",IF('Feuille de Saisie'!$C16="H",IF('Feuille de Saisie'!$AG16&lt;Parametres!$U$7,"20",LOOKUP('Feuille de Saisie'!$AG16,Parametres!$U$7:$U$27,Parametres!$P$7:$P$27)),IF('Feuille de Saisie'!$AG16&lt;Parametres!$U$40,"20",LOOKUP('Feuille de Saisie'!$AG16,Parametres!$U$40:$U$60,Parametres!$P$40:$P$60))))</f>
        <v/>
      </c>
      <c r="Q11" s="106" t="e">
        <f t="shared" si="0"/>
        <v>#DIV/0!</v>
      </c>
      <c r="R11" s="89">
        <f>'Feuille de Saisie'!AC16</f>
        <v>0</v>
      </c>
      <c r="S11" s="89">
        <f>'Feuille de Saisie'!AG16</f>
        <v>0</v>
      </c>
      <c r="U11" s="86" t="s">
        <v>133</v>
      </c>
      <c r="V11" s="27">
        <f>VLOOKUP(V$3,C$5:P$35,11,0)</f>
        <v>12</v>
      </c>
    </row>
    <row r="12" spans="1:22" x14ac:dyDescent="0.2">
      <c r="C12" s="26" t="str">
        <f>CONCATENATE('Feuille de Saisie'!A17," ",'Feuille de Saisie'!B17)</f>
        <v xml:space="preserve"> </v>
      </c>
      <c r="D12" s="26" t="str">
        <f>IF('Feuille de Saisie'!$C17="","",'Feuille de Saisie'!$C17)</f>
        <v/>
      </c>
      <c r="E12" s="63" t="str">
        <f>IF('Feuille de Saisie'!$D17="","",'Feuille de Saisie'!$D17)</f>
        <v/>
      </c>
      <c r="F12" s="27" t="str">
        <f>IF('Feuille de Saisie'!$J17="","",IF('Feuille de Saisie'!$C17="H",LOOKUP('Feuille de Saisie'!$M17,Parametres!$B$7:$B$27,Parametres!$A$7:$A$27),LOOKUP('Feuille de Saisie'!$M17,Parametres!$B$40:$B$60,Parametres!$A$40:$A$60)))</f>
        <v/>
      </c>
      <c r="G12" s="27" t="str">
        <f>IF('Feuille de Saisie'!$N17="","",IF('Feuille de Saisie'!$C17="H",LOOKUP('Feuille de Saisie'!$Q17,Parametres!$C$7:$C$27,Parametres!$A$7:$A$27),LOOKUP('Feuille de Saisie'!$Q17,Parametres!$C$40:$C$60,Parametres!$A$40:$A$60)))</f>
        <v/>
      </c>
      <c r="H12" s="27" t="str">
        <f>IF('Feuille de Saisie'!$R17="","",IF('Feuille de Saisie'!$C17="H",LOOKUP('Feuille de Saisie'!$R17,Parametres!$D$7:$D$27,Parametres!$A$7:$A$27),LOOKUP('Feuille de Saisie'!$R17,Parametres!$D$40:$D$60,Parametres!$A$40:$A$60)))</f>
        <v/>
      </c>
      <c r="I12" s="27" t="str">
        <f>IF('Feuille de Saisie'!$S17="","",IF('Feuille de Saisie'!$C17="H",LOOKUP('Feuille de Saisie'!$S17,Parametres!$E$7:$E$27,Parametres!$A$7:$A$27),LOOKUP('Feuille de Saisie'!$S17,Parametres!$E$40:$E$60,Parametres!$A$40:$A$60)))</f>
        <v/>
      </c>
      <c r="J12" s="27" t="str">
        <f>IF('Feuille de Saisie'!$T17="","",IF('Feuille de Saisie'!$C17="H",LOOKUP('Feuille de Saisie'!$T17,Parametres!$F$7:$F$27,Parametres!$A$7:$A$27),LOOKUP('Feuille de Saisie'!$T17,Parametres!$F$40:$F$60,Parametres!$A$40:$A$60)))</f>
        <v/>
      </c>
      <c r="K12" s="27" t="str">
        <f t="array" ref="K12">IF('Feuille de Saisie'!U17="","",IF('Feuille de Saisie'!$C17="H",IF(AND('Feuille de Saisie'!$N17&lt;Parametres!$G$8,'Feuille de Saisie'!$V17&gt;=Parametres!$H$8),"0",IF(AND('Feuille de Saisie'!$U17&gt;Parametres!$G$27,'Feuille de Saisie'!$V17=Parametres!$H$27),"20",INDEX(Parametres!$A$7:$A$27,MATCH(1,(Parametres!$G$7:$G$27='Feuille de Saisie'!$U17)*(Parametres!$H$7:$H$27='Feuille de Saisie'!$V17),0)))),IF(AND('Feuille de Saisie'!$U17&lt;Parametres!$G$41,'Feuille de Saisie'!$V17&gt;=Parametres!$H$41),"0",IF(AND('Feuille de Saisie'!$U17&gt;Parametres!$G$60,'Feuille de Saisie'!$V17=Parametres!$H$60),"20",INDEX(Parametres!$A$40:$A$60,MATCH(1,(Parametres!$G$40:$G$60='Feuille de Saisie'!$U17)*(Parametres!$H$40:$H$60='Feuille de Saisie'!$V17),0))))))</f>
        <v/>
      </c>
      <c r="L12" s="27" t="str">
        <f>IF('Feuille de Saisie'!$W17="","",IF('Feuille de Saisie'!$C17="H",LOOKUP('Feuille de Saisie'!$W17,Parametres!$I$7:$I$27,Parametres!$A$7:$A$27),LOOKUP('Feuille de Saisie'!$W17,Parametres!$I$40:$I$60,Parametres!$A$40:$A$60)))</f>
        <v/>
      </c>
      <c r="M12" s="27" t="str">
        <f>IF('Feuille de Saisie'!$X17="","",IF('Feuille de Saisie'!$C17="H",LOOKUP('Feuille de Saisie'!$X17,Parametres!$J$7:$J$27,Parametres!$A$7:$A$27),LOOKUP('Feuille de Saisie'!$X17,Parametres!$J$40:$J$60,Parametres!$A$40:$A$60)))</f>
        <v/>
      </c>
      <c r="N12" s="27" t="str">
        <f>IF('Feuille de Saisie'!$Y17="","",IF('Feuille de Saisie'!$C17="H",LOOKUP('Feuille de Saisie'!$Y17,Parametres!$K$7:$K$27,Parametres!$A$7:$A$27),LOOKUP('Feuille de Saisie'!$Y17,Parametres!$K$40:$K$60,Parametres!$A$40:$A$60)))</f>
        <v/>
      </c>
      <c r="O12" s="27" t="str">
        <f>IF('Feuille de Saisie'!$AC17="","",IF('Feuille de Saisie'!$C17="H",IF('Feuille de Saisie'!$AC17&lt;Parametres!$Q$7,"20",LOOKUP('Feuille de Saisie'!$AC17,Parametres!$Q$7:$Q$27,Parametres!$P$7:$P$27)),IF('Feuille de Saisie'!$AC17&lt;Parametres!$Q$40,"20",LOOKUP('Feuille de Saisie'!$AC17,Parametres!$Q$40:$Q$60,Parametres!$P$40:$P$60))))</f>
        <v/>
      </c>
      <c r="P12" s="27" t="str">
        <f>IF('Feuille de Saisie'!$AG17="","",IF('Feuille de Saisie'!$C17="H",IF('Feuille de Saisie'!$AG17&lt;Parametres!$U$7,"20",LOOKUP('Feuille de Saisie'!$AG17,Parametres!$U$7:$U$27,Parametres!$P$7:$P$27)),IF('Feuille de Saisie'!$AG17&lt;Parametres!$U$40,"20",LOOKUP('Feuille de Saisie'!$AG17,Parametres!$U$40:$U$60,Parametres!$P$40:$P$60))))</f>
        <v/>
      </c>
      <c r="Q12" s="106" t="e">
        <f t="shared" si="0"/>
        <v>#DIV/0!</v>
      </c>
      <c r="R12" s="89">
        <f>'Feuille de Saisie'!AC17</f>
        <v>0</v>
      </c>
      <c r="S12" s="89">
        <f>'Feuille de Saisie'!AG17</f>
        <v>0</v>
      </c>
      <c r="U12" s="85" t="s">
        <v>134</v>
      </c>
      <c r="V12" s="27">
        <f>VLOOKUP(V$3,C$5:P$35,12,0)</f>
        <v>15</v>
      </c>
    </row>
    <row r="13" spans="1:22" x14ac:dyDescent="0.2">
      <c r="C13" s="26" t="str">
        <f>CONCATENATE('Feuille de Saisie'!A18," ",'Feuille de Saisie'!B18)</f>
        <v xml:space="preserve"> </v>
      </c>
      <c r="D13" s="26" t="str">
        <f>IF('Feuille de Saisie'!$C18="","",'Feuille de Saisie'!$C18)</f>
        <v/>
      </c>
      <c r="E13" s="63" t="str">
        <f>IF('Feuille de Saisie'!$D18="","",'Feuille de Saisie'!$D18)</f>
        <v/>
      </c>
      <c r="F13" s="27" t="str">
        <f>IF('Feuille de Saisie'!$J18="","",IF('Feuille de Saisie'!$C18="H",LOOKUP('Feuille de Saisie'!$M18,Parametres!$B$7:$B$27,Parametres!$A$7:$A$27),LOOKUP('Feuille de Saisie'!$M18,Parametres!$B$40:$B$60,Parametres!$A$40:$A$60)))</f>
        <v/>
      </c>
      <c r="G13" s="27" t="str">
        <f>IF('Feuille de Saisie'!$N18="","",IF('Feuille de Saisie'!$C18="H",LOOKUP('Feuille de Saisie'!$Q18,Parametres!$C$7:$C$27,Parametres!$A$7:$A$27),LOOKUP('Feuille de Saisie'!$Q18,Parametres!$C$40:$C$60,Parametres!$A$40:$A$60)))</f>
        <v/>
      </c>
      <c r="H13" s="27" t="str">
        <f>IF('Feuille de Saisie'!$R18="","",IF('Feuille de Saisie'!$C18="H",LOOKUP('Feuille de Saisie'!$R18,Parametres!$D$7:$D$27,Parametres!$A$7:$A$27),LOOKUP('Feuille de Saisie'!$R18,Parametres!$D$40:$D$60,Parametres!$A$40:$A$60)))</f>
        <v/>
      </c>
      <c r="I13" s="27" t="str">
        <f>IF('Feuille de Saisie'!$S18="","",IF('Feuille de Saisie'!$C18="H",LOOKUP('Feuille de Saisie'!$S18,Parametres!$E$7:$E$27,Parametres!$A$7:$A$27),LOOKUP('Feuille de Saisie'!$S18,Parametres!$E$40:$E$60,Parametres!$A$40:$A$60)))</f>
        <v/>
      </c>
      <c r="J13" s="27" t="str">
        <f>IF('Feuille de Saisie'!$T18="","",IF('Feuille de Saisie'!$C18="H",LOOKUP('Feuille de Saisie'!$T18,Parametres!$F$7:$F$27,Parametres!$A$7:$A$27),LOOKUP('Feuille de Saisie'!$T18,Parametres!$F$40:$F$60,Parametres!$A$40:$A$60)))</f>
        <v/>
      </c>
      <c r="K13" s="27" t="str">
        <f t="array" ref="K13">IF('Feuille de Saisie'!U18="","",IF('Feuille de Saisie'!$C18="H",IF(AND('Feuille de Saisie'!$N18&lt;Parametres!$G$8,'Feuille de Saisie'!$V18&gt;=Parametres!$H$8),"0",IF(AND('Feuille de Saisie'!$U18&gt;Parametres!$G$27,'Feuille de Saisie'!$V18=Parametres!$H$27),"20",INDEX(Parametres!$A$7:$A$27,MATCH(1,(Parametres!$G$7:$G$27='Feuille de Saisie'!$U18)*(Parametres!$H$7:$H$27='Feuille de Saisie'!$V18),0)))),IF(AND('Feuille de Saisie'!$U18&lt;Parametres!$G$41,'Feuille de Saisie'!$V18&gt;=Parametres!$H$41),"0",IF(AND('Feuille de Saisie'!$U18&gt;Parametres!$G$60,'Feuille de Saisie'!$V18=Parametres!$H$60),"20",INDEX(Parametres!$A$40:$A$60,MATCH(1,(Parametres!$G$40:$G$60='Feuille de Saisie'!$U18)*(Parametres!$H$40:$H$60='Feuille de Saisie'!$V18),0))))))</f>
        <v/>
      </c>
      <c r="L13" s="27" t="str">
        <f>IF('Feuille de Saisie'!$W18="","",IF('Feuille de Saisie'!$C18="H",LOOKUP('Feuille de Saisie'!$W18,Parametres!$I$7:$I$27,Parametres!$A$7:$A$27),LOOKUP('Feuille de Saisie'!$W18,Parametres!$I$40:$I$60,Parametres!$A$40:$A$60)))</f>
        <v/>
      </c>
      <c r="M13" s="27" t="str">
        <f>IF('Feuille de Saisie'!$X18="","",IF('Feuille de Saisie'!$C18="H",LOOKUP('Feuille de Saisie'!$X18,Parametres!$J$7:$J$27,Parametres!$A$7:$A$27),LOOKUP('Feuille de Saisie'!$X18,Parametres!$J$40:$J$60,Parametres!$A$40:$A$60)))</f>
        <v/>
      </c>
      <c r="N13" s="27" t="str">
        <f>IF('Feuille de Saisie'!$Y18="","",IF('Feuille de Saisie'!$C18="H",LOOKUP('Feuille de Saisie'!$Y18,Parametres!$K$7:$K$27,Parametres!$A$7:$A$27),LOOKUP('Feuille de Saisie'!$Y18,Parametres!$K$40:$K$60,Parametres!$A$40:$A$60)))</f>
        <v/>
      </c>
      <c r="O13" s="27" t="str">
        <f>IF('Feuille de Saisie'!$AC18="","",IF('Feuille de Saisie'!$C18="H",IF('Feuille de Saisie'!$AC18&lt;Parametres!$Q$7,"20",LOOKUP('Feuille de Saisie'!$AC18,Parametres!$Q$7:$Q$27,Parametres!$P$7:$P$27)),IF('Feuille de Saisie'!$AC18&lt;Parametres!$Q$40,"20",LOOKUP('Feuille de Saisie'!$AC18,Parametres!$Q$40:$Q$60,Parametres!$P$40:$P$60))))</f>
        <v/>
      </c>
      <c r="P13" s="27" t="str">
        <f>IF('Feuille de Saisie'!$AG18="","",IF('Feuille de Saisie'!$C18="H",IF('Feuille de Saisie'!$AG18&lt;Parametres!$U$7,"20",LOOKUP('Feuille de Saisie'!$AG18,Parametres!$U$7:$U$27,Parametres!$P$7:$P$27)),IF('Feuille de Saisie'!$AG18&lt;Parametres!$U$40,"20",LOOKUP('Feuille de Saisie'!$AG18,Parametres!$U$40:$U$60,Parametres!$P$40:$P$60))))</f>
        <v/>
      </c>
      <c r="Q13" s="106" t="e">
        <f t="shared" si="0"/>
        <v>#DIV/0!</v>
      </c>
      <c r="R13" s="89">
        <f>'Feuille de Saisie'!AC18</f>
        <v>0</v>
      </c>
      <c r="S13" s="89">
        <f>'Feuille de Saisie'!AG18</f>
        <v>0</v>
      </c>
      <c r="U13" s="86" t="s">
        <v>135</v>
      </c>
      <c r="V13" s="27">
        <f>VLOOKUP(V$3,C$5:P$35,13,0)</f>
        <v>18</v>
      </c>
    </row>
    <row r="14" spans="1:22" x14ac:dyDescent="0.2">
      <c r="C14" s="26" t="str">
        <f>CONCATENATE('Feuille de Saisie'!A19," ",'Feuille de Saisie'!B19)</f>
        <v xml:space="preserve"> </v>
      </c>
      <c r="D14" s="26" t="str">
        <f>IF('Feuille de Saisie'!$C19="","",'Feuille de Saisie'!$C19)</f>
        <v/>
      </c>
      <c r="E14" s="63" t="str">
        <f>IF('Feuille de Saisie'!$D19="","",'Feuille de Saisie'!$D19)</f>
        <v/>
      </c>
      <c r="F14" s="27" t="str">
        <f>IF('Feuille de Saisie'!$J19="","",IF('Feuille de Saisie'!$C19="H",LOOKUP('Feuille de Saisie'!$M19,Parametres!$B$7:$B$27,Parametres!$A$7:$A$27),LOOKUP('Feuille de Saisie'!$M19,Parametres!$B$40:$B$60,Parametres!$A$40:$A$60)))</f>
        <v/>
      </c>
      <c r="G14" s="27" t="str">
        <f>IF('Feuille de Saisie'!$N19="","",IF('Feuille de Saisie'!$C19="H",LOOKUP('Feuille de Saisie'!$Q19,Parametres!$C$7:$C$27,Parametres!$A$7:$A$27),LOOKUP('Feuille de Saisie'!$Q19,Parametres!$C$40:$C$60,Parametres!$A$40:$A$60)))</f>
        <v/>
      </c>
      <c r="H14" s="27" t="str">
        <f>IF('Feuille de Saisie'!$R19="","",IF('Feuille de Saisie'!$C19="H",LOOKUP('Feuille de Saisie'!$R19,Parametres!$D$7:$D$27,Parametres!$A$7:$A$27),LOOKUP('Feuille de Saisie'!$R19,Parametres!$D$40:$D$60,Parametres!$A$40:$A$60)))</f>
        <v/>
      </c>
      <c r="I14" s="27" t="str">
        <f>IF('Feuille de Saisie'!$S19="","",IF('Feuille de Saisie'!$C19="H",LOOKUP('Feuille de Saisie'!$S19,Parametres!$E$7:$E$27,Parametres!$A$7:$A$27),LOOKUP('Feuille de Saisie'!$S19,Parametres!$E$40:$E$60,Parametres!$A$40:$A$60)))</f>
        <v/>
      </c>
      <c r="J14" s="27" t="str">
        <f>IF('Feuille de Saisie'!$T19="","",IF('Feuille de Saisie'!$C19="H",LOOKUP('Feuille de Saisie'!$T19,Parametres!$F$7:$F$27,Parametres!$A$7:$A$27),LOOKUP('Feuille de Saisie'!$T19,Parametres!$F$40:$F$60,Parametres!$A$40:$A$60)))</f>
        <v/>
      </c>
      <c r="K14" s="27" t="str">
        <f t="array" ref="K14">IF('Feuille de Saisie'!U19="","",IF('Feuille de Saisie'!$C19="H",IF(AND('Feuille de Saisie'!$N19&lt;Parametres!$G$8,'Feuille de Saisie'!$V19&gt;=Parametres!$H$8),"0",IF(AND('Feuille de Saisie'!$U19&gt;Parametres!$G$27,'Feuille de Saisie'!$V19=Parametres!$H$27),"20",INDEX(Parametres!$A$7:$A$27,MATCH(1,(Parametres!$G$7:$G$27='Feuille de Saisie'!$U19)*(Parametres!$H$7:$H$27='Feuille de Saisie'!$V19),0)))),IF(AND('Feuille de Saisie'!$U19&lt;Parametres!$G$41,'Feuille de Saisie'!$V19&gt;=Parametres!$H$41),"0",IF(AND('Feuille de Saisie'!$U19&gt;Parametres!$G$60,'Feuille de Saisie'!$V19=Parametres!$H$60),"20",INDEX(Parametres!$A$40:$A$60,MATCH(1,(Parametres!$G$40:$G$60='Feuille de Saisie'!$U19)*(Parametres!$H$40:$H$60='Feuille de Saisie'!$V19),0))))))</f>
        <v/>
      </c>
      <c r="L14" s="27" t="str">
        <f>IF('Feuille de Saisie'!$W19="","",IF('Feuille de Saisie'!$C19="H",LOOKUP('Feuille de Saisie'!$W19,Parametres!$I$7:$I$27,Parametres!$A$7:$A$27),LOOKUP('Feuille de Saisie'!$W19,Parametres!$I$40:$I$60,Parametres!$A$40:$A$60)))</f>
        <v/>
      </c>
      <c r="M14" s="27" t="str">
        <f>IF('Feuille de Saisie'!$X19="","",IF('Feuille de Saisie'!$C19="H",LOOKUP('Feuille de Saisie'!$X19,Parametres!$J$7:$J$27,Parametres!$A$7:$A$27),LOOKUP('Feuille de Saisie'!$X19,Parametres!$J$40:$J$60,Parametres!$A$40:$A$60)))</f>
        <v/>
      </c>
      <c r="N14" s="27" t="str">
        <f>IF('Feuille de Saisie'!$Y19="","",IF('Feuille de Saisie'!$C19="H",LOOKUP('Feuille de Saisie'!$Y19,Parametres!$K$7:$K$27,Parametres!$A$7:$A$27),LOOKUP('Feuille de Saisie'!$Y19,Parametres!$K$40:$K$60,Parametres!$A$40:$A$60)))</f>
        <v/>
      </c>
      <c r="O14" s="27" t="str">
        <f>IF('Feuille de Saisie'!$AC19="","",IF('Feuille de Saisie'!$C19="H",IF('Feuille de Saisie'!$AC19&lt;Parametres!$Q$7,"20",LOOKUP('Feuille de Saisie'!$AC19,Parametres!$Q$7:$Q$27,Parametres!$P$7:$P$27)),IF('Feuille de Saisie'!$AC19&lt;Parametres!$Q$40,"20",LOOKUP('Feuille de Saisie'!$AC19,Parametres!$Q$40:$Q$60,Parametres!$P$40:$P$60))))</f>
        <v/>
      </c>
      <c r="P14" s="27" t="str">
        <f>IF('Feuille de Saisie'!$AG19="","",IF('Feuille de Saisie'!$C19="H",IF('Feuille de Saisie'!$AG19&lt;Parametres!$U$7,"20",LOOKUP('Feuille de Saisie'!$AG19,Parametres!$U$7:$U$27,Parametres!$P$7:$P$27)),IF('Feuille de Saisie'!$AG19&lt;Parametres!$U$40,"20",LOOKUP('Feuille de Saisie'!$AG19,Parametres!$U$40:$U$60,Parametres!$P$40:$P$60))))</f>
        <v/>
      </c>
      <c r="Q14" s="106" t="e">
        <f t="shared" si="0"/>
        <v>#DIV/0!</v>
      </c>
      <c r="R14" s="89">
        <f>'Feuille de Saisie'!AC19</f>
        <v>0</v>
      </c>
      <c r="S14" s="89">
        <f>'Feuille de Saisie'!AG19</f>
        <v>0</v>
      </c>
      <c r="U14" s="85" t="s">
        <v>136</v>
      </c>
      <c r="V14" s="27">
        <f>VLOOKUP(V$3,C$5:P$35,14,0)</f>
        <v>12</v>
      </c>
    </row>
    <row r="15" spans="1:22" x14ac:dyDescent="0.2">
      <c r="C15" s="26" t="str">
        <f>CONCATENATE('Feuille de Saisie'!A20," ",'Feuille de Saisie'!B20)</f>
        <v xml:space="preserve"> </v>
      </c>
      <c r="D15" s="26" t="str">
        <f>IF('Feuille de Saisie'!$C20="","",'Feuille de Saisie'!$C20)</f>
        <v/>
      </c>
      <c r="E15" s="63" t="str">
        <f>IF('Feuille de Saisie'!$D20="","",'Feuille de Saisie'!$D20)</f>
        <v/>
      </c>
      <c r="F15" s="27" t="str">
        <f>IF('Feuille de Saisie'!$J20="","",IF('Feuille de Saisie'!$C20="H",LOOKUP('Feuille de Saisie'!$M20,Parametres!$B$7:$B$27,Parametres!$A$7:$A$27),LOOKUP('Feuille de Saisie'!$M20,Parametres!$B$40:$B$60,Parametres!$A$40:$A$60)))</f>
        <v/>
      </c>
      <c r="G15" s="27" t="str">
        <f>IF('Feuille de Saisie'!$N20="","",IF('Feuille de Saisie'!$C20="H",LOOKUP('Feuille de Saisie'!$Q20,Parametres!$C$7:$C$27,Parametres!$A$7:$A$27),LOOKUP('Feuille de Saisie'!$Q20,Parametres!$C$40:$C$60,Parametres!$A$40:$A$60)))</f>
        <v/>
      </c>
      <c r="H15" s="27" t="str">
        <f>IF('Feuille de Saisie'!$R20="","",IF('Feuille de Saisie'!$C20="H",LOOKUP('Feuille de Saisie'!$R20,Parametres!$D$7:$D$27,Parametres!$A$7:$A$27),LOOKUP('Feuille de Saisie'!$R20,Parametres!$D$40:$D$60,Parametres!$A$40:$A$60)))</f>
        <v/>
      </c>
      <c r="I15" s="27" t="str">
        <f>IF('Feuille de Saisie'!$S20="","",IF('Feuille de Saisie'!$C20="H",LOOKUP('Feuille de Saisie'!$S20,Parametres!$E$7:$E$27,Parametres!$A$7:$A$27),LOOKUP('Feuille de Saisie'!$S20,Parametres!$E$40:$E$60,Parametres!$A$40:$A$60)))</f>
        <v/>
      </c>
      <c r="J15" s="27" t="str">
        <f>IF('Feuille de Saisie'!$T20="","",IF('Feuille de Saisie'!$C20="H",LOOKUP('Feuille de Saisie'!$T20,Parametres!$F$7:$F$27,Parametres!$A$7:$A$27),LOOKUP('Feuille de Saisie'!$T20,Parametres!$F$40:$F$60,Parametres!$A$40:$A$60)))</f>
        <v/>
      </c>
      <c r="K15" s="27" t="str">
        <f t="array" ref="K15">IF('Feuille de Saisie'!U20="","",IF('Feuille de Saisie'!$C20="H",IF(AND('Feuille de Saisie'!$N20&lt;Parametres!$G$8,'Feuille de Saisie'!$V20&gt;=Parametres!$H$8),"0",IF(AND('Feuille de Saisie'!$U20&gt;Parametres!$G$27,'Feuille de Saisie'!$V20=Parametres!$H$27),"20",INDEX(Parametres!$A$7:$A$27,MATCH(1,(Parametres!$G$7:$G$27='Feuille de Saisie'!$U20)*(Parametres!$H$7:$H$27='Feuille de Saisie'!$V20),0)))),IF(AND('Feuille de Saisie'!$U20&lt;Parametres!$G$41,'Feuille de Saisie'!$V20&gt;=Parametres!$H$41),"0",IF(AND('Feuille de Saisie'!$U20&gt;Parametres!$G$60,'Feuille de Saisie'!$V20=Parametres!$H$60),"20",INDEX(Parametres!$A$40:$A$60,MATCH(1,(Parametres!$G$40:$G$60='Feuille de Saisie'!$U20)*(Parametres!$H$40:$H$60='Feuille de Saisie'!$V20),0))))))</f>
        <v/>
      </c>
      <c r="L15" s="27" t="str">
        <f>IF('Feuille de Saisie'!$W20="","",IF('Feuille de Saisie'!$C20="H",LOOKUP('Feuille de Saisie'!$W20,Parametres!$I$7:$I$27,Parametres!$A$7:$A$27),LOOKUP('Feuille de Saisie'!$W20,Parametres!$I$40:$I$60,Parametres!$A$40:$A$60)))</f>
        <v/>
      </c>
      <c r="M15" s="27" t="str">
        <f>IF('Feuille de Saisie'!$X20="","",IF('Feuille de Saisie'!$C20="H",LOOKUP('Feuille de Saisie'!$X20,Parametres!$J$7:$J$27,Parametres!$A$7:$A$27),LOOKUP('Feuille de Saisie'!$X20,Parametres!$J$40:$J$60,Parametres!$A$40:$A$60)))</f>
        <v/>
      </c>
      <c r="N15" s="27" t="str">
        <f>IF('Feuille de Saisie'!$Y20="","",IF('Feuille de Saisie'!$C20="H",LOOKUP('Feuille de Saisie'!$Y20,Parametres!$K$7:$K$27,Parametres!$A$7:$A$27),LOOKUP('Feuille de Saisie'!$Y20,Parametres!$K$40:$K$60,Parametres!$A$40:$A$60)))</f>
        <v/>
      </c>
      <c r="O15" s="27" t="str">
        <f>IF('Feuille de Saisie'!$AC20="","",IF('Feuille de Saisie'!$C20="H",IF('Feuille de Saisie'!$AC20&lt;Parametres!$Q$7,"20",LOOKUP('Feuille de Saisie'!$AC20,Parametres!$Q$7:$Q$27,Parametres!$P$7:$P$27)),IF('Feuille de Saisie'!$AC20&lt;Parametres!$Q$40,"20",LOOKUP('Feuille de Saisie'!$AC20,Parametres!$Q$40:$Q$60,Parametres!$P$40:$P$60))))</f>
        <v/>
      </c>
      <c r="P15" s="27" t="str">
        <f>IF('Feuille de Saisie'!$AG20="","",IF('Feuille de Saisie'!$C20="H",IF('Feuille de Saisie'!$AG20&lt;Parametres!$U$7,"20",LOOKUP('Feuille de Saisie'!$AG20,Parametres!$U$7:$U$27,Parametres!$P$7:$P$27)),IF('Feuille de Saisie'!$AG20&lt;Parametres!$U$40,"20",LOOKUP('Feuille de Saisie'!$AG20,Parametres!$U$40:$U$60,Parametres!$P$40:$P$60))))</f>
        <v/>
      </c>
      <c r="Q15" s="106" t="e">
        <f t="shared" si="0"/>
        <v>#DIV/0!</v>
      </c>
      <c r="R15" s="89">
        <f>'Feuille de Saisie'!AC20</f>
        <v>0</v>
      </c>
      <c r="S15" s="89">
        <f>'Feuille de Saisie'!AG20</f>
        <v>0</v>
      </c>
    </row>
    <row r="16" spans="1:22" x14ac:dyDescent="0.2">
      <c r="C16" s="26" t="str">
        <f>CONCATENATE('Feuille de Saisie'!A21," ",'Feuille de Saisie'!B21)</f>
        <v xml:space="preserve"> </v>
      </c>
      <c r="D16" s="26" t="str">
        <f>IF('Feuille de Saisie'!$C21="","",'Feuille de Saisie'!$C21)</f>
        <v/>
      </c>
      <c r="E16" s="63" t="str">
        <f>IF('Feuille de Saisie'!$D21="","",'Feuille de Saisie'!$D21)</f>
        <v/>
      </c>
      <c r="F16" s="27" t="str">
        <f>IF('Feuille de Saisie'!$J21="","",IF('Feuille de Saisie'!$C21="H",LOOKUP('Feuille de Saisie'!$M21,Parametres!$B$7:$B$27,Parametres!$A$7:$A$27),LOOKUP('Feuille de Saisie'!$M21,Parametres!$B$40:$B$60,Parametres!$A$40:$A$60)))</f>
        <v/>
      </c>
      <c r="G16" s="27" t="str">
        <f>IF('Feuille de Saisie'!$N21="","",IF('Feuille de Saisie'!$C21="H",LOOKUP('Feuille de Saisie'!$Q21,Parametres!$C$7:$C$27,Parametres!$A$7:$A$27),LOOKUP('Feuille de Saisie'!$Q21,Parametres!$C$40:$C$60,Parametres!$A$40:$A$60)))</f>
        <v/>
      </c>
      <c r="H16" s="27" t="str">
        <f>IF('Feuille de Saisie'!$R21="","",IF('Feuille de Saisie'!$C21="H",LOOKUP('Feuille de Saisie'!$R21,Parametres!$D$7:$D$27,Parametres!$A$7:$A$27),LOOKUP('Feuille de Saisie'!$R21,Parametres!$D$40:$D$60,Parametres!$A$40:$A$60)))</f>
        <v/>
      </c>
      <c r="I16" s="27" t="str">
        <f>IF('Feuille de Saisie'!$S21="","",IF('Feuille de Saisie'!$C21="H",LOOKUP('Feuille de Saisie'!$S21,Parametres!$E$7:$E$27,Parametres!$A$7:$A$27),LOOKUP('Feuille de Saisie'!$S21,Parametres!$E$40:$E$60,Parametres!$A$40:$A$60)))</f>
        <v/>
      </c>
      <c r="J16" s="27" t="str">
        <f>IF('Feuille de Saisie'!$T21="","",IF('Feuille de Saisie'!$C21="H",LOOKUP('Feuille de Saisie'!$T21,Parametres!$F$7:$F$27,Parametres!$A$7:$A$27),LOOKUP('Feuille de Saisie'!$T21,Parametres!$F$40:$F$60,Parametres!$A$40:$A$60)))</f>
        <v/>
      </c>
      <c r="K16" s="27" t="str">
        <f t="array" ref="K16">IF('Feuille de Saisie'!U21="","",IF('Feuille de Saisie'!$C21="H",IF(AND('Feuille de Saisie'!$N21&lt;Parametres!$G$8,'Feuille de Saisie'!$V21&gt;=Parametres!$H$8),"0",IF(AND('Feuille de Saisie'!$U21&gt;Parametres!$G$27,'Feuille de Saisie'!$V21=Parametres!$H$27),"20",INDEX(Parametres!$A$7:$A$27,MATCH(1,(Parametres!$G$7:$G$27='Feuille de Saisie'!$U21)*(Parametres!$H$7:$H$27='Feuille de Saisie'!$V21),0)))),IF(AND('Feuille de Saisie'!$U21&lt;Parametres!$G$41,'Feuille de Saisie'!$V21&gt;=Parametres!$H$41),"0",IF(AND('Feuille de Saisie'!$U21&gt;Parametres!$G$60,'Feuille de Saisie'!$V21=Parametres!$H$60),"20",INDEX(Parametres!$A$40:$A$60,MATCH(1,(Parametres!$G$40:$G$60='Feuille de Saisie'!$U21)*(Parametres!$H$40:$H$60='Feuille de Saisie'!$V21),0))))))</f>
        <v/>
      </c>
      <c r="L16" s="27" t="str">
        <f>IF('Feuille de Saisie'!$W21="","",IF('Feuille de Saisie'!$C21="H",LOOKUP('Feuille de Saisie'!$W21,Parametres!$I$7:$I$27,Parametres!$A$7:$A$27),LOOKUP('Feuille de Saisie'!$W21,Parametres!$I$40:$I$60,Parametres!$A$40:$A$60)))</f>
        <v/>
      </c>
      <c r="M16" s="27" t="str">
        <f>IF('Feuille de Saisie'!$X21="","",IF('Feuille de Saisie'!$C21="H",LOOKUP('Feuille de Saisie'!$X21,Parametres!$J$7:$J$27,Parametres!$A$7:$A$27),LOOKUP('Feuille de Saisie'!$X21,Parametres!$J$40:$J$60,Parametres!$A$40:$A$60)))</f>
        <v/>
      </c>
      <c r="N16" s="27" t="str">
        <f>IF('Feuille de Saisie'!$Y21="","",IF('Feuille de Saisie'!$C21="H",LOOKUP('Feuille de Saisie'!$Y21,Parametres!$K$7:$K$27,Parametres!$A$7:$A$27),LOOKUP('Feuille de Saisie'!$Y21,Parametres!$K$40:$K$60,Parametres!$A$40:$A$60)))</f>
        <v/>
      </c>
      <c r="O16" s="27" t="str">
        <f>IF('Feuille de Saisie'!$AC21="","",IF('Feuille de Saisie'!$C21="H",IF('Feuille de Saisie'!$AC21&lt;Parametres!$Q$7,"20",LOOKUP('Feuille de Saisie'!$AC21,Parametres!$Q$7:$Q$27,Parametres!$P$7:$P$27)),IF('Feuille de Saisie'!$AC21&lt;Parametres!$Q$40,"20",LOOKUP('Feuille de Saisie'!$AC21,Parametres!$Q$40:$Q$60,Parametres!$P$40:$P$60))))</f>
        <v/>
      </c>
      <c r="P16" s="27" t="str">
        <f>IF('Feuille de Saisie'!$AG21="","",IF('Feuille de Saisie'!$C21="H",IF('Feuille de Saisie'!$AG21&lt;Parametres!$U$7,"20",LOOKUP('Feuille de Saisie'!$AG21,Parametres!$U$7:$U$27,Parametres!$P$7:$P$27)),IF('Feuille de Saisie'!$AG21&lt;Parametres!$U$40,"20",LOOKUP('Feuille de Saisie'!$AG21,Parametres!$U$40:$U$60,Parametres!$P$40:$P$60))))</f>
        <v/>
      </c>
      <c r="Q16" s="106" t="e">
        <f t="shared" si="0"/>
        <v>#DIV/0!</v>
      </c>
      <c r="R16" s="89">
        <f>'Feuille de Saisie'!AC21</f>
        <v>0</v>
      </c>
      <c r="S16" s="89">
        <f>'Feuille de Saisie'!AG21</f>
        <v>0</v>
      </c>
    </row>
    <row r="17" spans="3:19" x14ac:dyDescent="0.2">
      <c r="C17" s="26" t="str">
        <f>CONCATENATE('Feuille de Saisie'!A22," ",'Feuille de Saisie'!B22)</f>
        <v xml:space="preserve"> </v>
      </c>
      <c r="D17" s="26" t="str">
        <f>IF('Feuille de Saisie'!$C22="","",'Feuille de Saisie'!$C22)</f>
        <v/>
      </c>
      <c r="E17" s="63" t="str">
        <f>IF('Feuille de Saisie'!$D22="","",'Feuille de Saisie'!$D22)</f>
        <v/>
      </c>
      <c r="F17" s="27" t="str">
        <f>IF('Feuille de Saisie'!$J22="","",IF('Feuille de Saisie'!$C22="H",LOOKUP('Feuille de Saisie'!$M22,Parametres!$B$7:$B$27,Parametres!$A$7:$A$27),LOOKUP('Feuille de Saisie'!$M22,Parametres!$B$40:$B$60,Parametres!$A$40:$A$60)))</f>
        <v/>
      </c>
      <c r="G17" s="27" t="str">
        <f>IF('Feuille de Saisie'!$N22="","",IF('Feuille de Saisie'!$C22="H",LOOKUP('Feuille de Saisie'!$Q22,Parametres!$C$7:$C$27,Parametres!$A$7:$A$27),LOOKUP('Feuille de Saisie'!$Q22,Parametres!$C$40:$C$60,Parametres!$A$40:$A$60)))</f>
        <v/>
      </c>
      <c r="H17" s="27" t="str">
        <f>IF('Feuille de Saisie'!$R22="","",IF('Feuille de Saisie'!$C22="H",LOOKUP('Feuille de Saisie'!$R22,Parametres!$D$7:$D$27,Parametres!$A$7:$A$27),LOOKUP('Feuille de Saisie'!$R22,Parametres!$D$40:$D$60,Parametres!$A$40:$A$60)))</f>
        <v/>
      </c>
      <c r="I17" s="27" t="str">
        <f>IF('Feuille de Saisie'!$S22="","",IF('Feuille de Saisie'!$C22="H",LOOKUP('Feuille de Saisie'!$S22,Parametres!$E$7:$E$27,Parametres!$A$7:$A$27),LOOKUP('Feuille de Saisie'!$S22,Parametres!$E$40:$E$60,Parametres!$A$40:$A$60)))</f>
        <v/>
      </c>
      <c r="J17" s="27" t="str">
        <f>IF('Feuille de Saisie'!$T22="","",IF('Feuille de Saisie'!$C22="H",LOOKUP('Feuille de Saisie'!$T22,Parametres!$F$7:$F$27,Parametres!$A$7:$A$27),LOOKUP('Feuille de Saisie'!$T22,Parametres!$F$40:$F$60,Parametres!$A$40:$A$60)))</f>
        <v/>
      </c>
      <c r="K17" s="27" t="str">
        <f t="array" ref="K17">IF('Feuille de Saisie'!U22="","",IF('Feuille de Saisie'!$C22="H",IF(AND('Feuille de Saisie'!$N22&lt;Parametres!$G$8,'Feuille de Saisie'!$V22&gt;=Parametres!$H$8),"0",IF(AND('Feuille de Saisie'!$U22&gt;Parametres!$G$27,'Feuille de Saisie'!$V22=Parametres!$H$27),"20",INDEX(Parametres!$A$7:$A$27,MATCH(1,(Parametres!$G$7:$G$27='Feuille de Saisie'!$U22)*(Parametres!$H$7:$H$27='Feuille de Saisie'!$V22),0)))),IF(AND('Feuille de Saisie'!$U22&lt;Parametres!$G$41,'Feuille de Saisie'!$V22&gt;=Parametres!$H$41),"0",IF(AND('Feuille de Saisie'!$U22&gt;Parametres!$G$60,'Feuille de Saisie'!$V22=Parametres!$H$60),"20",INDEX(Parametres!$A$40:$A$60,MATCH(1,(Parametres!$G$40:$G$60='Feuille de Saisie'!$U22)*(Parametres!$H$40:$H$60='Feuille de Saisie'!$V22),0))))))</f>
        <v/>
      </c>
      <c r="L17" s="27" t="str">
        <f>IF('Feuille de Saisie'!$W22="","",IF('Feuille de Saisie'!$C22="H",LOOKUP('Feuille de Saisie'!$W22,Parametres!$I$7:$I$27,Parametres!$A$7:$A$27),LOOKUP('Feuille de Saisie'!$W22,Parametres!$I$40:$I$60,Parametres!$A$40:$A$60)))</f>
        <v/>
      </c>
      <c r="M17" s="27" t="str">
        <f>IF('Feuille de Saisie'!$X22="","",IF('Feuille de Saisie'!$C22="H",LOOKUP('Feuille de Saisie'!$X22,Parametres!$J$7:$J$27,Parametres!$A$7:$A$27),LOOKUP('Feuille de Saisie'!$X22,Parametres!$J$40:$J$60,Parametres!$A$40:$A$60)))</f>
        <v/>
      </c>
      <c r="N17" s="27" t="str">
        <f>IF('Feuille de Saisie'!$Y22="","",IF('Feuille de Saisie'!$C22="H",LOOKUP('Feuille de Saisie'!$Y22,Parametres!$K$7:$K$27,Parametres!$A$7:$A$27),LOOKUP('Feuille de Saisie'!$Y22,Parametres!$K$40:$K$60,Parametres!$A$40:$A$60)))</f>
        <v/>
      </c>
      <c r="O17" s="27" t="str">
        <f>IF('Feuille de Saisie'!$AC22="","",IF('Feuille de Saisie'!$C22="H",IF('Feuille de Saisie'!$AC22&lt;Parametres!$Q$7,"20",LOOKUP('Feuille de Saisie'!$AC22,Parametres!$Q$7:$Q$27,Parametres!$P$7:$P$27)),IF('Feuille de Saisie'!$AC22&lt;Parametres!$Q$40,"20",LOOKUP('Feuille de Saisie'!$AC22,Parametres!$Q$40:$Q$60,Parametres!$P$40:$P$60))))</f>
        <v/>
      </c>
      <c r="P17" s="27" t="str">
        <f>IF('Feuille de Saisie'!$AG22="","",IF('Feuille de Saisie'!$C22="H",IF('Feuille de Saisie'!$AG22&lt;Parametres!$U$7,"20",LOOKUP('Feuille de Saisie'!$AG22,Parametres!$U$7:$U$27,Parametres!$P$7:$P$27)),IF('Feuille de Saisie'!$AG22&lt;Parametres!$U$40,"20",LOOKUP('Feuille de Saisie'!$AG22,Parametres!$U$40:$U$60,Parametres!$P$40:$P$60))))</f>
        <v/>
      </c>
      <c r="Q17" s="106" t="e">
        <f t="shared" si="0"/>
        <v>#DIV/0!</v>
      </c>
      <c r="R17" s="89">
        <f>'Feuille de Saisie'!AC22</f>
        <v>0</v>
      </c>
      <c r="S17" s="89">
        <f>'Feuille de Saisie'!AG22</f>
        <v>0</v>
      </c>
    </row>
    <row r="18" spans="3:19" x14ac:dyDescent="0.2">
      <c r="C18" s="26" t="str">
        <f>CONCATENATE('Feuille de Saisie'!A23," ",'Feuille de Saisie'!B23)</f>
        <v xml:space="preserve"> </v>
      </c>
      <c r="D18" s="26" t="str">
        <f>IF('Feuille de Saisie'!$C23="","",'Feuille de Saisie'!$C23)</f>
        <v/>
      </c>
      <c r="E18" s="63" t="str">
        <f>IF('Feuille de Saisie'!$D23="","",'Feuille de Saisie'!$D23)</f>
        <v/>
      </c>
      <c r="F18" s="27" t="str">
        <f>IF('Feuille de Saisie'!$J23="","",IF('Feuille de Saisie'!$C23="H",LOOKUP('Feuille de Saisie'!$M23,Parametres!$B$7:$B$27,Parametres!$A$7:$A$27),LOOKUP('Feuille de Saisie'!$M23,Parametres!$B$40:$B$60,Parametres!$A$40:$A$60)))</f>
        <v/>
      </c>
      <c r="G18" s="27" t="str">
        <f>IF('Feuille de Saisie'!$N23="","",IF('Feuille de Saisie'!$C23="H",LOOKUP('Feuille de Saisie'!$Q23,Parametres!$C$7:$C$27,Parametres!$A$7:$A$27),LOOKUP('Feuille de Saisie'!$Q23,Parametres!$C$40:$C$60,Parametres!$A$40:$A$60)))</f>
        <v/>
      </c>
      <c r="H18" s="27" t="str">
        <f>IF('Feuille de Saisie'!$R23="","",IF('Feuille de Saisie'!$C23="H",LOOKUP('Feuille de Saisie'!$R23,Parametres!$D$7:$D$27,Parametres!$A$7:$A$27),LOOKUP('Feuille de Saisie'!$R23,Parametres!$D$40:$D$60,Parametres!$A$40:$A$60)))</f>
        <v/>
      </c>
      <c r="I18" s="27" t="str">
        <f>IF('Feuille de Saisie'!$S23="","",IF('Feuille de Saisie'!$C23="H",LOOKUP('Feuille de Saisie'!$S23,Parametres!$E$7:$E$27,Parametres!$A$7:$A$27),LOOKUP('Feuille de Saisie'!$S23,Parametres!$E$40:$E$60,Parametres!$A$40:$A$60)))</f>
        <v/>
      </c>
      <c r="J18" s="27" t="str">
        <f>IF('Feuille de Saisie'!$T23="","",IF('Feuille de Saisie'!$C23="H",LOOKUP('Feuille de Saisie'!$T23,Parametres!$F$7:$F$27,Parametres!$A$7:$A$27),LOOKUP('Feuille de Saisie'!$T23,Parametres!$F$40:$F$60,Parametres!$A$40:$A$60)))</f>
        <v/>
      </c>
      <c r="K18" s="27" t="str">
        <f t="array" ref="K18">IF('Feuille de Saisie'!U23="","",IF('Feuille de Saisie'!$C23="H",IF(AND('Feuille de Saisie'!$N23&lt;Parametres!$G$8,'Feuille de Saisie'!$V23&gt;=Parametres!$H$8),"0",IF(AND('Feuille de Saisie'!$U23&gt;Parametres!$G$27,'Feuille de Saisie'!$V23=Parametres!$H$27),"20",INDEX(Parametres!$A$7:$A$27,MATCH(1,(Parametres!$G$7:$G$27='Feuille de Saisie'!$U23)*(Parametres!$H$7:$H$27='Feuille de Saisie'!$V23),0)))),IF(AND('Feuille de Saisie'!$U23&lt;Parametres!$G$41,'Feuille de Saisie'!$V23&gt;=Parametres!$H$41),"0",IF(AND('Feuille de Saisie'!$U23&gt;Parametres!$G$60,'Feuille de Saisie'!$V23=Parametres!$H$60),"20",INDEX(Parametres!$A$40:$A$60,MATCH(1,(Parametres!$G$40:$G$60='Feuille de Saisie'!$U23)*(Parametres!$H$40:$H$60='Feuille de Saisie'!$V23),0))))))</f>
        <v/>
      </c>
      <c r="L18" s="27" t="str">
        <f>IF('Feuille de Saisie'!$W23="","",IF('Feuille de Saisie'!$C23="H",LOOKUP('Feuille de Saisie'!$W23,Parametres!$I$7:$I$27,Parametres!$A$7:$A$27),LOOKUP('Feuille de Saisie'!$W23,Parametres!$I$40:$I$60,Parametres!$A$40:$A$60)))</f>
        <v/>
      </c>
      <c r="M18" s="27" t="str">
        <f>IF('Feuille de Saisie'!$X23="","",IF('Feuille de Saisie'!$C23="H",LOOKUP('Feuille de Saisie'!$X23,Parametres!$J$7:$J$27,Parametres!$A$7:$A$27),LOOKUP('Feuille de Saisie'!$X23,Parametres!$J$40:$J$60,Parametres!$A$40:$A$60)))</f>
        <v/>
      </c>
      <c r="N18" s="27" t="str">
        <f>IF('Feuille de Saisie'!$Y23="","",IF('Feuille de Saisie'!$C23="H",LOOKUP('Feuille de Saisie'!$Y23,Parametres!$K$7:$K$27,Parametres!$A$7:$A$27),LOOKUP('Feuille de Saisie'!$Y23,Parametres!$K$40:$K$60,Parametres!$A$40:$A$60)))</f>
        <v/>
      </c>
      <c r="O18" s="27" t="str">
        <f>IF('Feuille de Saisie'!$AC23="","",IF('Feuille de Saisie'!$C23="H",IF('Feuille de Saisie'!$AC23&lt;Parametres!$Q$7,"20",LOOKUP('Feuille de Saisie'!$AC23,Parametres!$Q$7:$Q$27,Parametres!$P$7:$P$27)),IF('Feuille de Saisie'!$AC23&lt;Parametres!$Q$40,"20",LOOKUP('Feuille de Saisie'!$AC23,Parametres!$Q$40:$Q$60,Parametres!$P$40:$P$60))))</f>
        <v/>
      </c>
      <c r="P18" s="27" t="str">
        <f>IF('Feuille de Saisie'!$AG23="","",IF('Feuille de Saisie'!$C23="H",IF('Feuille de Saisie'!$AG23&lt;Parametres!$U$7,"20",LOOKUP('Feuille de Saisie'!$AG23,Parametres!$U$7:$U$27,Parametres!$P$7:$P$27)),IF('Feuille de Saisie'!$AG23&lt;Parametres!$U$40,"20",LOOKUP('Feuille de Saisie'!$AG23,Parametres!$U$40:$U$60,Parametres!$P$40:$P$60))))</f>
        <v/>
      </c>
      <c r="Q18" s="106" t="e">
        <f t="shared" si="0"/>
        <v>#DIV/0!</v>
      </c>
      <c r="R18" s="89">
        <f>'Feuille de Saisie'!AC23</f>
        <v>0</v>
      </c>
      <c r="S18" s="89">
        <f>'Feuille de Saisie'!AG23</f>
        <v>0</v>
      </c>
    </row>
    <row r="19" spans="3:19" x14ac:dyDescent="0.2">
      <c r="C19" s="26" t="str">
        <f>CONCATENATE('Feuille de Saisie'!A24," ",'Feuille de Saisie'!B24)</f>
        <v xml:space="preserve"> </v>
      </c>
      <c r="D19" s="26" t="str">
        <f>IF('Feuille de Saisie'!$C24="","",'Feuille de Saisie'!$C24)</f>
        <v/>
      </c>
      <c r="E19" s="63" t="str">
        <f>IF('Feuille de Saisie'!$D24="","",'Feuille de Saisie'!$D24)</f>
        <v/>
      </c>
      <c r="F19" s="27" t="str">
        <f>IF('Feuille de Saisie'!$J24="","",IF('Feuille de Saisie'!$C24="H",LOOKUP('Feuille de Saisie'!$M24,Parametres!$B$7:$B$27,Parametres!$A$7:$A$27),LOOKUP('Feuille de Saisie'!$M24,Parametres!$B$40:$B$60,Parametres!$A$40:$A$60)))</f>
        <v/>
      </c>
      <c r="G19" s="27" t="str">
        <f>IF('Feuille de Saisie'!$N24="","",IF('Feuille de Saisie'!$C24="H",LOOKUP('Feuille de Saisie'!$Q24,Parametres!$C$7:$C$27,Parametres!$A$7:$A$27),LOOKUP('Feuille de Saisie'!$Q24,Parametres!$C$40:$C$60,Parametres!$A$40:$A$60)))</f>
        <v/>
      </c>
      <c r="H19" s="27" t="str">
        <f>IF('Feuille de Saisie'!$R24="","",IF('Feuille de Saisie'!$C24="H",LOOKUP('Feuille de Saisie'!$R24,Parametres!$D$7:$D$27,Parametres!$A$7:$A$27),LOOKUP('Feuille de Saisie'!$R24,Parametres!$D$40:$D$60,Parametres!$A$40:$A$60)))</f>
        <v/>
      </c>
      <c r="I19" s="27" t="str">
        <f>IF('Feuille de Saisie'!$S24="","",IF('Feuille de Saisie'!$C24="H",LOOKUP('Feuille de Saisie'!$S24,Parametres!$E$7:$E$27,Parametres!$A$7:$A$27),LOOKUP('Feuille de Saisie'!$S24,Parametres!$E$40:$E$60,Parametres!$A$40:$A$60)))</f>
        <v/>
      </c>
      <c r="J19" s="27" t="str">
        <f>IF('Feuille de Saisie'!$T24="","",IF('Feuille de Saisie'!$C24="H",LOOKUP('Feuille de Saisie'!$T24,Parametres!$F$7:$F$27,Parametres!$A$7:$A$27),LOOKUP('Feuille de Saisie'!$T24,Parametres!$F$40:$F$60,Parametres!$A$40:$A$60)))</f>
        <v/>
      </c>
      <c r="K19" s="27" t="str">
        <f t="array" ref="K19">IF('Feuille de Saisie'!U24="","",IF('Feuille de Saisie'!$C24="H",IF(AND('Feuille de Saisie'!$N24&lt;Parametres!$G$8,'Feuille de Saisie'!$V24&gt;=Parametres!$H$8),"0",IF(AND('Feuille de Saisie'!$U24&gt;Parametres!$G$27,'Feuille de Saisie'!$V24=Parametres!$H$27),"20",INDEX(Parametres!$A$7:$A$27,MATCH(1,(Parametres!$G$7:$G$27='Feuille de Saisie'!$U24)*(Parametres!$H$7:$H$27='Feuille de Saisie'!$V24),0)))),IF(AND('Feuille de Saisie'!$U24&lt;Parametres!$G$41,'Feuille de Saisie'!$V24&gt;=Parametres!$H$41),"0",IF(AND('Feuille de Saisie'!$U24&gt;Parametres!$G$60,'Feuille de Saisie'!$V24=Parametres!$H$60),"20",INDEX(Parametres!$A$40:$A$60,MATCH(1,(Parametres!$G$40:$G$60='Feuille de Saisie'!$U24)*(Parametres!$H$40:$H$60='Feuille de Saisie'!$V24),0))))))</f>
        <v/>
      </c>
      <c r="L19" s="27" t="str">
        <f>IF('Feuille de Saisie'!$W24="","",IF('Feuille de Saisie'!$C24="H",LOOKUP('Feuille de Saisie'!$W24,Parametres!$I$7:$I$27,Parametres!$A$7:$A$27),LOOKUP('Feuille de Saisie'!$W24,Parametres!$I$40:$I$60,Parametres!$A$40:$A$60)))</f>
        <v/>
      </c>
      <c r="M19" s="27" t="str">
        <f>IF('Feuille de Saisie'!$X24="","",IF('Feuille de Saisie'!$C24="H",LOOKUP('Feuille de Saisie'!$X24,Parametres!$J$7:$J$27,Parametres!$A$7:$A$27),LOOKUP('Feuille de Saisie'!$X24,Parametres!$J$40:$J$60,Parametres!$A$40:$A$60)))</f>
        <v/>
      </c>
      <c r="N19" s="27" t="str">
        <f>IF('Feuille de Saisie'!$Y24="","",IF('Feuille de Saisie'!$C24="H",LOOKUP('Feuille de Saisie'!$Y24,Parametres!$K$7:$K$27,Parametres!$A$7:$A$27),LOOKUP('Feuille de Saisie'!$Y24,Parametres!$K$40:$K$60,Parametres!$A$40:$A$60)))</f>
        <v/>
      </c>
      <c r="O19" s="27" t="str">
        <f>IF('Feuille de Saisie'!$AC24="","",IF('Feuille de Saisie'!$C24="H",IF('Feuille de Saisie'!$AC24&lt;Parametres!$Q$7,"20",LOOKUP('Feuille de Saisie'!$AC24,Parametres!$Q$7:$Q$27,Parametres!$P$7:$P$27)),IF('Feuille de Saisie'!$AC24&lt;Parametres!$Q$40,"20",LOOKUP('Feuille de Saisie'!$AC24,Parametres!$Q$40:$Q$60,Parametres!$P$40:$P$60))))</f>
        <v/>
      </c>
      <c r="P19" s="27" t="str">
        <f>IF('Feuille de Saisie'!$AG24="","",IF('Feuille de Saisie'!$C24="H",IF('Feuille de Saisie'!$AG24&lt;Parametres!$U$7,"20",LOOKUP('Feuille de Saisie'!$AG24,Parametres!$U$7:$U$27,Parametres!$P$7:$P$27)),IF('Feuille de Saisie'!$AG24&lt;Parametres!$U$40,"20",LOOKUP('Feuille de Saisie'!$AG24,Parametres!$U$40:$U$60,Parametres!$P$40:$P$60))))</f>
        <v/>
      </c>
      <c r="Q19" s="106" t="e">
        <f t="shared" si="0"/>
        <v>#DIV/0!</v>
      </c>
      <c r="R19" s="89">
        <f>'Feuille de Saisie'!AC24</f>
        <v>0</v>
      </c>
      <c r="S19" s="89">
        <f>'Feuille de Saisie'!AG24</f>
        <v>0</v>
      </c>
    </row>
    <row r="20" spans="3:19" x14ac:dyDescent="0.2">
      <c r="C20" s="26" t="str">
        <f>CONCATENATE('Feuille de Saisie'!A25," ",'Feuille de Saisie'!B25)</f>
        <v xml:space="preserve"> </v>
      </c>
      <c r="D20" s="26" t="str">
        <f>IF('Feuille de Saisie'!$C25="","",'Feuille de Saisie'!$C25)</f>
        <v/>
      </c>
      <c r="E20" s="63" t="str">
        <f>IF('Feuille de Saisie'!$D25="","",'Feuille de Saisie'!$D25)</f>
        <v/>
      </c>
      <c r="F20" s="27" t="str">
        <f>IF('Feuille de Saisie'!$J25="","",IF('Feuille de Saisie'!$C25="H",LOOKUP('Feuille de Saisie'!$M25,Parametres!$B$7:$B$27,Parametres!$A$7:$A$27),LOOKUP('Feuille de Saisie'!$M25,Parametres!$B$40:$B$60,Parametres!$A$40:$A$60)))</f>
        <v/>
      </c>
      <c r="G20" s="27" t="str">
        <f>IF('Feuille de Saisie'!$N25="","",IF('Feuille de Saisie'!$C25="H",LOOKUP('Feuille de Saisie'!$Q25,Parametres!$C$7:$C$27,Parametres!$A$7:$A$27),LOOKUP('Feuille de Saisie'!$Q25,Parametres!$C$40:$C$60,Parametres!$A$40:$A$60)))</f>
        <v/>
      </c>
      <c r="H20" s="27" t="str">
        <f>IF('Feuille de Saisie'!$R25="","",IF('Feuille de Saisie'!$C25="H",LOOKUP('Feuille de Saisie'!$R25,Parametres!$D$7:$D$27,Parametres!$A$7:$A$27),LOOKUP('Feuille de Saisie'!$R25,Parametres!$D$40:$D$60,Parametres!$A$40:$A$60)))</f>
        <v/>
      </c>
      <c r="I20" s="27" t="str">
        <f>IF('Feuille de Saisie'!$S25="","",IF('Feuille de Saisie'!$C25="H",LOOKUP('Feuille de Saisie'!$S25,Parametres!$E$7:$E$27,Parametres!$A$7:$A$27),LOOKUP('Feuille de Saisie'!$S25,Parametres!$E$40:$E$60,Parametres!$A$40:$A$60)))</f>
        <v/>
      </c>
      <c r="J20" s="27" t="str">
        <f>IF('Feuille de Saisie'!$T25="","",IF('Feuille de Saisie'!$C25="H",LOOKUP('Feuille de Saisie'!$T25,Parametres!$F$7:$F$27,Parametres!$A$7:$A$27),LOOKUP('Feuille de Saisie'!$T25,Parametres!$F$40:$F$60,Parametres!$A$40:$A$60)))</f>
        <v/>
      </c>
      <c r="K20" s="27" t="str">
        <f t="array" ref="K20">IF('Feuille de Saisie'!U25="","",IF('Feuille de Saisie'!$C25="H",IF(AND('Feuille de Saisie'!$N25&lt;Parametres!$G$8,'Feuille de Saisie'!$V25&gt;=Parametres!$H$8),"0",IF(AND('Feuille de Saisie'!$U25&gt;Parametres!$G$27,'Feuille de Saisie'!$V25=Parametres!$H$27),"20",INDEX(Parametres!$A$7:$A$27,MATCH(1,(Parametres!$G$7:$G$27='Feuille de Saisie'!$U25)*(Parametres!$H$7:$H$27='Feuille de Saisie'!$V25),0)))),IF(AND('Feuille de Saisie'!$U25&lt;Parametres!$G$41,'Feuille de Saisie'!$V25&gt;=Parametres!$H$41),"0",IF(AND('Feuille de Saisie'!$U25&gt;Parametres!$G$60,'Feuille de Saisie'!$V25=Parametres!$H$60),"20",INDEX(Parametres!$A$40:$A$60,MATCH(1,(Parametres!$G$40:$G$60='Feuille de Saisie'!$U25)*(Parametres!$H$40:$H$60='Feuille de Saisie'!$V25),0))))))</f>
        <v/>
      </c>
      <c r="L20" s="27" t="str">
        <f>IF('Feuille de Saisie'!$W25="","",IF('Feuille de Saisie'!$C25="H",LOOKUP('Feuille de Saisie'!$W25,Parametres!$I$7:$I$27,Parametres!$A$7:$A$27),LOOKUP('Feuille de Saisie'!$W25,Parametres!$I$40:$I$60,Parametres!$A$40:$A$60)))</f>
        <v/>
      </c>
      <c r="M20" s="27" t="str">
        <f>IF('Feuille de Saisie'!$X25="","",IF('Feuille de Saisie'!$C25="H",LOOKUP('Feuille de Saisie'!$X25,Parametres!$J$7:$J$27,Parametres!$A$7:$A$27),LOOKUP('Feuille de Saisie'!$X25,Parametres!$J$40:$J$60,Parametres!$A$40:$A$60)))</f>
        <v/>
      </c>
      <c r="N20" s="27" t="str">
        <f>IF('Feuille de Saisie'!$Y25="","",IF('Feuille de Saisie'!$C25="H",LOOKUP('Feuille de Saisie'!$Y25,Parametres!$K$7:$K$27,Parametres!$A$7:$A$27),LOOKUP('Feuille de Saisie'!$Y25,Parametres!$K$40:$K$60,Parametres!$A$40:$A$60)))</f>
        <v/>
      </c>
      <c r="O20" s="27" t="str">
        <f>IF('Feuille de Saisie'!$AC25="","",IF('Feuille de Saisie'!$C25="H",IF('Feuille de Saisie'!$AC25&lt;Parametres!$Q$7,"20",LOOKUP('Feuille de Saisie'!$AC25,Parametres!$Q$7:$Q$27,Parametres!$P$7:$P$27)),IF('Feuille de Saisie'!$AC25&lt;Parametres!$Q$40,"20",LOOKUP('Feuille de Saisie'!$AC25,Parametres!$Q$40:$Q$60,Parametres!$P$40:$P$60))))</f>
        <v/>
      </c>
      <c r="P20" s="27" t="str">
        <f>IF('Feuille de Saisie'!$AG25="","",IF('Feuille de Saisie'!$C25="H",IF('Feuille de Saisie'!$AG25&lt;Parametres!$U$7,"20",LOOKUP('Feuille de Saisie'!$AG25,Parametres!$U$7:$U$27,Parametres!$P$7:$P$27)),IF('Feuille de Saisie'!$AG25&lt;Parametres!$U$40,"20",LOOKUP('Feuille de Saisie'!$AG25,Parametres!$U$40:$U$60,Parametres!$P$40:$P$60))))</f>
        <v/>
      </c>
      <c r="Q20" s="106" t="e">
        <f t="shared" si="0"/>
        <v>#DIV/0!</v>
      </c>
      <c r="R20" s="89">
        <f>'Feuille de Saisie'!AC25</f>
        <v>0</v>
      </c>
      <c r="S20" s="89">
        <f>'Feuille de Saisie'!AG25</f>
        <v>0</v>
      </c>
    </row>
    <row r="21" spans="3:19" x14ac:dyDescent="0.2">
      <c r="C21" s="26" t="str">
        <f>CONCATENATE('Feuille de Saisie'!A26," ",'Feuille de Saisie'!B26)</f>
        <v xml:space="preserve"> </v>
      </c>
      <c r="D21" s="26" t="str">
        <f>IF('Feuille de Saisie'!$C26="","",'Feuille de Saisie'!$C26)</f>
        <v/>
      </c>
      <c r="E21" s="63" t="str">
        <f>IF('Feuille de Saisie'!$D26="","",'Feuille de Saisie'!$D26)</f>
        <v/>
      </c>
      <c r="F21" s="27" t="str">
        <f>IF('Feuille de Saisie'!$J26="","",IF('Feuille de Saisie'!$C26="H",LOOKUP('Feuille de Saisie'!$M26,Parametres!$B$7:$B$27,Parametres!$A$7:$A$27),LOOKUP('Feuille de Saisie'!$M26,Parametres!$B$40:$B$60,Parametres!$A$40:$A$60)))</f>
        <v/>
      </c>
      <c r="G21" s="27" t="str">
        <f>IF('Feuille de Saisie'!$N26="","",IF('Feuille de Saisie'!$C26="H",LOOKUP('Feuille de Saisie'!$Q26,Parametres!$C$7:$C$27,Parametres!$A$7:$A$27),LOOKUP('Feuille de Saisie'!$Q26,Parametres!$C$40:$C$60,Parametres!$A$40:$A$60)))</f>
        <v/>
      </c>
      <c r="H21" s="27" t="str">
        <f>IF('Feuille de Saisie'!$R26="","",IF('Feuille de Saisie'!$C26="H",LOOKUP('Feuille de Saisie'!$R26,Parametres!$D$7:$D$27,Parametres!$A$7:$A$27),LOOKUP('Feuille de Saisie'!$R26,Parametres!$D$40:$D$60,Parametres!$A$40:$A$60)))</f>
        <v/>
      </c>
      <c r="I21" s="27" t="str">
        <f>IF('Feuille de Saisie'!$S26="","",IF('Feuille de Saisie'!$C26="H",LOOKUP('Feuille de Saisie'!$S26,Parametres!$E$7:$E$27,Parametres!$A$7:$A$27),LOOKUP('Feuille de Saisie'!$S26,Parametres!$E$40:$E$60,Parametres!$A$40:$A$60)))</f>
        <v/>
      </c>
      <c r="J21" s="27" t="str">
        <f>IF('Feuille de Saisie'!$T26="","",IF('Feuille de Saisie'!$C26="H",LOOKUP('Feuille de Saisie'!$T26,Parametres!$F$7:$F$27,Parametres!$A$7:$A$27),LOOKUP('Feuille de Saisie'!$T26,Parametres!$F$40:$F$60,Parametres!$A$40:$A$60)))</f>
        <v/>
      </c>
      <c r="K21" s="27" t="str">
        <f t="array" ref="K21">IF('Feuille de Saisie'!U26="","",IF('Feuille de Saisie'!$C26="H",IF(AND('Feuille de Saisie'!$N26&lt;Parametres!$G$8,'Feuille de Saisie'!$V26&gt;=Parametres!$H$8),"0",IF(AND('Feuille de Saisie'!$U26&gt;Parametres!$G$27,'Feuille de Saisie'!$V26=Parametres!$H$27),"20",INDEX(Parametres!$A$7:$A$27,MATCH(1,(Parametres!$G$7:$G$27='Feuille de Saisie'!$U26)*(Parametres!$H$7:$H$27='Feuille de Saisie'!$V26),0)))),IF(AND('Feuille de Saisie'!$U26&lt;Parametres!$G$41,'Feuille de Saisie'!$V26&gt;=Parametres!$H$41),"0",IF(AND('Feuille de Saisie'!$U26&gt;Parametres!$G$60,'Feuille de Saisie'!$V26=Parametres!$H$60),"20",INDEX(Parametres!$A$40:$A$60,MATCH(1,(Parametres!$G$40:$G$60='Feuille de Saisie'!$U26)*(Parametres!$H$40:$H$60='Feuille de Saisie'!$V26),0))))))</f>
        <v/>
      </c>
      <c r="L21" s="27" t="str">
        <f>IF('Feuille de Saisie'!$W26="","",IF('Feuille de Saisie'!$C26="H",LOOKUP('Feuille de Saisie'!$W26,Parametres!$I$7:$I$27,Parametres!$A$7:$A$27),LOOKUP('Feuille de Saisie'!$W26,Parametres!$I$40:$I$60,Parametres!$A$40:$A$60)))</f>
        <v/>
      </c>
      <c r="M21" s="27" t="str">
        <f>IF('Feuille de Saisie'!$X26="","",IF('Feuille de Saisie'!$C26="H",LOOKUP('Feuille de Saisie'!$X26,Parametres!$J$7:$J$27,Parametres!$A$7:$A$27),LOOKUP('Feuille de Saisie'!$X26,Parametres!$J$40:$J$60,Parametres!$A$40:$A$60)))</f>
        <v/>
      </c>
      <c r="N21" s="27" t="str">
        <f>IF('Feuille de Saisie'!$Y26="","",IF('Feuille de Saisie'!$C26="H",LOOKUP('Feuille de Saisie'!$Y26,Parametres!$K$7:$K$27,Parametres!$A$7:$A$27),LOOKUP('Feuille de Saisie'!$Y26,Parametres!$K$40:$K$60,Parametres!$A$40:$A$60)))</f>
        <v/>
      </c>
      <c r="O21" s="27" t="str">
        <f>IF('Feuille de Saisie'!$AC26="","",IF('Feuille de Saisie'!$C26="H",IF('Feuille de Saisie'!$AC26&lt;Parametres!$Q$7,"20",LOOKUP('Feuille de Saisie'!$AC26,Parametres!$Q$7:$Q$27,Parametres!$P$7:$P$27)),IF('Feuille de Saisie'!$AC26&lt;Parametres!$Q$40,"20",LOOKUP('Feuille de Saisie'!$AC26,Parametres!$Q$40:$Q$60,Parametres!$P$40:$P$60))))</f>
        <v/>
      </c>
      <c r="P21" s="27" t="str">
        <f>IF('Feuille de Saisie'!$AG26="","",IF('Feuille de Saisie'!$C26="H",IF('Feuille de Saisie'!$AG26&lt;Parametres!$U$7,"20",LOOKUP('Feuille de Saisie'!$AG26,Parametres!$U$7:$U$27,Parametres!$P$7:$P$27)),IF('Feuille de Saisie'!$AG26&lt;Parametres!$U$40,"20",LOOKUP('Feuille de Saisie'!$AG26,Parametres!$U$40:$U$60,Parametres!$P$40:$P$60))))</f>
        <v/>
      </c>
      <c r="Q21" s="106" t="e">
        <f t="shared" si="0"/>
        <v>#DIV/0!</v>
      </c>
      <c r="R21" s="89">
        <f>'Feuille de Saisie'!AC26</f>
        <v>0</v>
      </c>
      <c r="S21" s="89">
        <f>'Feuille de Saisie'!AG26</f>
        <v>0</v>
      </c>
    </row>
    <row r="22" spans="3:19" x14ac:dyDescent="0.2">
      <c r="C22" s="26" t="str">
        <f>CONCATENATE('Feuille de Saisie'!A27," ",'Feuille de Saisie'!B27)</f>
        <v xml:space="preserve"> </v>
      </c>
      <c r="D22" s="26" t="str">
        <f>IF('Feuille de Saisie'!$C27="","",'Feuille de Saisie'!$C27)</f>
        <v/>
      </c>
      <c r="E22" s="63" t="str">
        <f>IF('Feuille de Saisie'!$D27="","",'Feuille de Saisie'!$D27)</f>
        <v/>
      </c>
      <c r="F22" s="27" t="str">
        <f>IF('Feuille de Saisie'!$J27="","",IF('Feuille de Saisie'!$C27="H",LOOKUP('Feuille de Saisie'!$M27,Parametres!$B$7:$B$27,Parametres!$A$7:$A$27),LOOKUP('Feuille de Saisie'!$M27,Parametres!$B$40:$B$60,Parametres!$A$40:$A$60)))</f>
        <v/>
      </c>
      <c r="G22" s="27" t="str">
        <f>IF('Feuille de Saisie'!$N27="","",IF('Feuille de Saisie'!$C27="H",LOOKUP('Feuille de Saisie'!$Q27,Parametres!$C$7:$C$27,Parametres!$A$7:$A$27),LOOKUP('Feuille de Saisie'!$Q27,Parametres!$C$40:$C$60,Parametres!$A$40:$A$60)))</f>
        <v/>
      </c>
      <c r="H22" s="27" t="str">
        <f>IF('Feuille de Saisie'!$R27="","",IF('Feuille de Saisie'!$C27="H",LOOKUP('Feuille de Saisie'!$R27,Parametres!$D$7:$D$27,Parametres!$A$7:$A$27),LOOKUP('Feuille de Saisie'!$R27,Parametres!$D$40:$D$60,Parametres!$A$40:$A$60)))</f>
        <v/>
      </c>
      <c r="I22" s="27" t="str">
        <f>IF('Feuille de Saisie'!$S27="","",IF('Feuille de Saisie'!$C27="H",LOOKUP('Feuille de Saisie'!$S27,Parametres!$E$7:$E$27,Parametres!$A$7:$A$27),LOOKUP('Feuille de Saisie'!$S27,Parametres!$E$40:$E$60,Parametres!$A$40:$A$60)))</f>
        <v/>
      </c>
      <c r="J22" s="27" t="str">
        <f>IF('Feuille de Saisie'!$T27="","",IF('Feuille de Saisie'!$C27="H",LOOKUP('Feuille de Saisie'!$T27,Parametres!$F$7:$F$27,Parametres!$A$7:$A$27),LOOKUP('Feuille de Saisie'!$T27,Parametres!$F$40:$F$60,Parametres!$A$40:$A$60)))</f>
        <v/>
      </c>
      <c r="K22" s="27" t="str">
        <f t="array" ref="K22">IF('Feuille de Saisie'!U27="","",IF('Feuille de Saisie'!$C27="H",IF(AND('Feuille de Saisie'!$N27&lt;Parametres!$G$8,'Feuille de Saisie'!$V27&gt;=Parametres!$H$8),"0",IF(AND('Feuille de Saisie'!$U27&gt;Parametres!$G$27,'Feuille de Saisie'!$V27=Parametres!$H$27),"20",INDEX(Parametres!$A$7:$A$27,MATCH(1,(Parametres!$G$7:$G$27='Feuille de Saisie'!$U27)*(Parametres!$H$7:$H$27='Feuille de Saisie'!$V27),0)))),IF(AND('Feuille de Saisie'!$U27&lt;Parametres!$G$41,'Feuille de Saisie'!$V27&gt;=Parametres!$H$41),"0",IF(AND('Feuille de Saisie'!$U27&gt;Parametres!$G$60,'Feuille de Saisie'!$V27=Parametres!$H$60),"20",INDEX(Parametres!$A$40:$A$60,MATCH(1,(Parametres!$G$40:$G$60='Feuille de Saisie'!$U27)*(Parametres!$H$40:$H$60='Feuille de Saisie'!$V27),0))))))</f>
        <v/>
      </c>
      <c r="L22" s="27" t="str">
        <f>IF('Feuille de Saisie'!$W27="","",IF('Feuille de Saisie'!$C27="H",LOOKUP('Feuille de Saisie'!$W27,Parametres!$I$7:$I$27,Parametres!$A$7:$A$27),LOOKUP('Feuille de Saisie'!$W27,Parametres!$I$40:$I$60,Parametres!$A$40:$A$60)))</f>
        <v/>
      </c>
      <c r="M22" s="27" t="str">
        <f>IF('Feuille de Saisie'!$X27="","",IF('Feuille de Saisie'!$C27="H",LOOKUP('Feuille de Saisie'!$X27,Parametres!$J$7:$J$27,Parametres!$A$7:$A$27),LOOKUP('Feuille de Saisie'!$X27,Parametres!$J$40:$J$60,Parametres!$A$40:$A$60)))</f>
        <v/>
      </c>
      <c r="N22" s="27" t="str">
        <f>IF('Feuille de Saisie'!$Y27="","",IF('Feuille de Saisie'!$C27="H",LOOKUP('Feuille de Saisie'!$Y27,Parametres!$K$7:$K$27,Parametres!$A$7:$A$27),LOOKUP('Feuille de Saisie'!$Y27,Parametres!$K$40:$K$60,Parametres!$A$40:$A$60)))</f>
        <v/>
      </c>
      <c r="O22" s="27" t="str">
        <f>IF('Feuille de Saisie'!$AC27="","",IF('Feuille de Saisie'!$C27="H",IF('Feuille de Saisie'!$AC27&lt;Parametres!$Q$7,"20",LOOKUP('Feuille de Saisie'!$AC27,Parametres!$Q$7:$Q$27,Parametres!$P$7:$P$27)),IF('Feuille de Saisie'!$AC27&lt;Parametres!$Q$40,"20",LOOKUP('Feuille de Saisie'!$AC27,Parametres!$Q$40:$Q$60,Parametres!$P$40:$P$60))))</f>
        <v/>
      </c>
      <c r="P22" s="27" t="str">
        <f>IF('Feuille de Saisie'!$AG27="","",IF('Feuille de Saisie'!$C27="H",IF('Feuille de Saisie'!$AG27&lt;Parametres!$U$7,"20",LOOKUP('Feuille de Saisie'!$AG27,Parametres!$U$7:$U$27,Parametres!$P$7:$P$27)),IF('Feuille de Saisie'!$AG27&lt;Parametres!$U$40,"20",LOOKUP('Feuille de Saisie'!$AG27,Parametres!$U$40:$U$60,Parametres!$P$40:$P$60))))</f>
        <v/>
      </c>
      <c r="Q22" s="106" t="e">
        <f t="shared" si="0"/>
        <v>#DIV/0!</v>
      </c>
      <c r="R22" s="89">
        <f>'Feuille de Saisie'!AC27</f>
        <v>0</v>
      </c>
      <c r="S22" s="89">
        <f>'Feuille de Saisie'!AG27</f>
        <v>0</v>
      </c>
    </row>
    <row r="23" spans="3:19" x14ac:dyDescent="0.2">
      <c r="C23" s="26" t="str">
        <f>CONCATENATE('Feuille de Saisie'!A28," ",'Feuille de Saisie'!B28)</f>
        <v xml:space="preserve"> </v>
      </c>
      <c r="D23" s="26" t="str">
        <f>IF('Feuille de Saisie'!$C28="","",'Feuille de Saisie'!$C28)</f>
        <v/>
      </c>
      <c r="E23" s="63" t="str">
        <f>IF('Feuille de Saisie'!$D28="","",'Feuille de Saisie'!$D28)</f>
        <v/>
      </c>
      <c r="F23" s="27" t="str">
        <f>IF('Feuille de Saisie'!$J28="","",IF('Feuille de Saisie'!$C28="H",LOOKUP('Feuille de Saisie'!$M28,Parametres!$B$7:$B$27,Parametres!$A$7:$A$27),LOOKUP('Feuille de Saisie'!$M28,Parametres!$B$40:$B$60,Parametres!$A$40:$A$60)))</f>
        <v/>
      </c>
      <c r="G23" s="27" t="str">
        <f>IF('Feuille de Saisie'!$N28="","",IF('Feuille de Saisie'!$C28="H",LOOKUP('Feuille de Saisie'!$Q28,Parametres!$C$7:$C$27,Parametres!$A$7:$A$27),LOOKUP('Feuille de Saisie'!$Q28,Parametres!$C$40:$C$60,Parametres!$A$40:$A$60)))</f>
        <v/>
      </c>
      <c r="H23" s="27" t="str">
        <f>IF('Feuille de Saisie'!$R28="","",IF('Feuille de Saisie'!$C28="H",LOOKUP('Feuille de Saisie'!$R28,Parametres!$D$7:$D$27,Parametres!$A$7:$A$27),LOOKUP('Feuille de Saisie'!$R28,Parametres!$D$40:$D$60,Parametres!$A$40:$A$60)))</f>
        <v/>
      </c>
      <c r="I23" s="27" t="str">
        <f>IF('Feuille de Saisie'!$S28="","",IF('Feuille de Saisie'!$C28="H",LOOKUP('Feuille de Saisie'!$S28,Parametres!$E$7:$E$27,Parametres!$A$7:$A$27),LOOKUP('Feuille de Saisie'!$S28,Parametres!$E$40:$E$60,Parametres!$A$40:$A$60)))</f>
        <v/>
      </c>
      <c r="J23" s="27" t="str">
        <f>IF('Feuille de Saisie'!$T28="","",IF('Feuille de Saisie'!$C28="H",LOOKUP('Feuille de Saisie'!$T28,Parametres!$F$7:$F$27,Parametres!$A$7:$A$27),LOOKUP('Feuille de Saisie'!$T28,Parametres!$F$40:$F$60,Parametres!$A$40:$A$60)))</f>
        <v/>
      </c>
      <c r="K23" s="27" t="str">
        <f t="array" ref="K23">IF('Feuille de Saisie'!U28="","",IF('Feuille de Saisie'!$C28="H",IF(AND('Feuille de Saisie'!$N28&lt;Parametres!$G$8,'Feuille de Saisie'!$V28&gt;=Parametres!$H$8),"0",IF(AND('Feuille de Saisie'!$U28&gt;Parametres!$G$27,'Feuille de Saisie'!$V28=Parametres!$H$27),"20",INDEX(Parametres!$A$7:$A$27,MATCH(1,(Parametres!$G$7:$G$27='Feuille de Saisie'!$U28)*(Parametres!$H$7:$H$27='Feuille de Saisie'!$V28),0)))),IF(AND('Feuille de Saisie'!$U28&lt;Parametres!$G$41,'Feuille de Saisie'!$V28&gt;=Parametres!$H$41),"0",IF(AND('Feuille de Saisie'!$U28&gt;Parametres!$G$60,'Feuille de Saisie'!$V28=Parametres!$H$60),"20",INDEX(Parametres!$A$40:$A$60,MATCH(1,(Parametres!$G$40:$G$60='Feuille de Saisie'!$U28)*(Parametres!$H$40:$H$60='Feuille de Saisie'!$V28),0))))))</f>
        <v/>
      </c>
      <c r="L23" s="27" t="str">
        <f>IF('Feuille de Saisie'!$W28="","",IF('Feuille de Saisie'!$C28="H",LOOKUP('Feuille de Saisie'!$W28,Parametres!$I$7:$I$27,Parametres!$A$7:$A$27),LOOKUP('Feuille de Saisie'!$W28,Parametres!$I$40:$I$60,Parametres!$A$40:$A$60)))</f>
        <v/>
      </c>
      <c r="M23" s="27" t="str">
        <f>IF('Feuille de Saisie'!$X28="","",IF('Feuille de Saisie'!$C28="H",LOOKUP('Feuille de Saisie'!$X28,Parametres!$J$7:$J$27,Parametres!$A$7:$A$27),LOOKUP('Feuille de Saisie'!$X28,Parametres!$J$40:$J$60,Parametres!$A$40:$A$60)))</f>
        <v/>
      </c>
      <c r="N23" s="27" t="str">
        <f>IF('Feuille de Saisie'!$Y28="","",IF('Feuille de Saisie'!$C28="H",LOOKUP('Feuille de Saisie'!$Y28,Parametres!$K$7:$K$27,Parametres!$A$7:$A$27),LOOKUP('Feuille de Saisie'!$Y28,Parametres!$K$40:$K$60,Parametres!$A$40:$A$60)))</f>
        <v/>
      </c>
      <c r="O23" s="27" t="str">
        <f>IF('Feuille de Saisie'!$AC28="","",IF('Feuille de Saisie'!$C28="H",IF('Feuille de Saisie'!$AC28&lt;Parametres!$Q$7,"20",LOOKUP('Feuille de Saisie'!$AC28,Parametres!$Q$7:$Q$27,Parametres!$P$7:$P$27)),IF('Feuille de Saisie'!$AC28&lt;Parametres!$Q$40,"20",LOOKUP('Feuille de Saisie'!$AC28,Parametres!$Q$40:$Q$60,Parametres!$P$40:$P$60))))</f>
        <v/>
      </c>
      <c r="P23" s="27" t="str">
        <f>IF('Feuille de Saisie'!$AG28="","",IF('Feuille de Saisie'!$C28="H",IF('Feuille de Saisie'!$AG28&lt;Parametres!$U$7,"20",LOOKUP('Feuille de Saisie'!$AG28,Parametres!$U$7:$U$27,Parametres!$P$7:$P$27)),IF('Feuille de Saisie'!$AG28&lt;Parametres!$U$40,"20",LOOKUP('Feuille de Saisie'!$AG28,Parametres!$U$40:$U$60,Parametres!$P$40:$P$60))))</f>
        <v/>
      </c>
      <c r="Q23" s="106" t="e">
        <f t="shared" si="0"/>
        <v>#DIV/0!</v>
      </c>
      <c r="R23" s="89">
        <f>'Feuille de Saisie'!AC28</f>
        <v>0</v>
      </c>
      <c r="S23" s="89">
        <f>'Feuille de Saisie'!AG28</f>
        <v>0</v>
      </c>
    </row>
    <row r="24" spans="3:19" x14ac:dyDescent="0.2">
      <c r="C24" s="26" t="str">
        <f>CONCATENATE('Feuille de Saisie'!A29," ",'Feuille de Saisie'!B29)</f>
        <v xml:space="preserve"> </v>
      </c>
      <c r="D24" s="26" t="str">
        <f>IF('Feuille de Saisie'!$C29="","",'Feuille de Saisie'!$C29)</f>
        <v/>
      </c>
      <c r="E24" s="63" t="str">
        <f>IF('Feuille de Saisie'!$D29="","",'Feuille de Saisie'!$D29)</f>
        <v/>
      </c>
      <c r="F24" s="27" t="str">
        <f>IF('Feuille de Saisie'!$J29="","",IF('Feuille de Saisie'!$C29="H",LOOKUP('Feuille de Saisie'!$M29,Parametres!$B$7:$B$27,Parametres!$A$7:$A$27),LOOKUP('Feuille de Saisie'!$M29,Parametres!$B$40:$B$60,Parametres!$A$40:$A$60)))</f>
        <v/>
      </c>
      <c r="G24" s="27" t="str">
        <f>IF('Feuille de Saisie'!$N29="","",IF('Feuille de Saisie'!$C29="H",LOOKUP('Feuille de Saisie'!$Q29,Parametres!$C$7:$C$27,Parametres!$A$7:$A$27),LOOKUP('Feuille de Saisie'!$Q29,Parametres!$C$40:$C$60,Parametres!$A$40:$A$60)))</f>
        <v/>
      </c>
      <c r="H24" s="27" t="str">
        <f>IF('Feuille de Saisie'!$R29="","",IF('Feuille de Saisie'!$C29="H",LOOKUP('Feuille de Saisie'!$R29,Parametres!$D$7:$D$27,Parametres!$A$7:$A$27),LOOKUP('Feuille de Saisie'!$R29,Parametres!$D$40:$D$60,Parametres!$A$40:$A$60)))</f>
        <v/>
      </c>
      <c r="I24" s="27" t="str">
        <f>IF('Feuille de Saisie'!$S29="","",IF('Feuille de Saisie'!$C29="H",LOOKUP('Feuille de Saisie'!$S29,Parametres!$E$7:$E$27,Parametres!$A$7:$A$27),LOOKUP('Feuille de Saisie'!$S29,Parametres!$E$40:$E$60,Parametres!$A$40:$A$60)))</f>
        <v/>
      </c>
      <c r="J24" s="27" t="str">
        <f>IF('Feuille de Saisie'!$T29="","",IF('Feuille de Saisie'!$C29="H",LOOKUP('Feuille de Saisie'!$T29,Parametres!$F$7:$F$27,Parametres!$A$7:$A$27),LOOKUP('Feuille de Saisie'!$T29,Parametres!$F$40:$F$60,Parametres!$A$40:$A$60)))</f>
        <v/>
      </c>
      <c r="K24" s="27" t="str">
        <f t="array" ref="K24">IF('Feuille de Saisie'!U29="","",IF('Feuille de Saisie'!$C29="H",IF(AND('Feuille de Saisie'!$N29&lt;Parametres!$G$8,'Feuille de Saisie'!$V29&gt;=Parametres!$H$8),"0",IF(AND('Feuille de Saisie'!$U29&gt;Parametres!$G$27,'Feuille de Saisie'!$V29=Parametres!$H$27),"20",INDEX(Parametres!$A$7:$A$27,MATCH(1,(Parametres!$G$7:$G$27='Feuille de Saisie'!$U29)*(Parametres!$H$7:$H$27='Feuille de Saisie'!$V29),0)))),IF(AND('Feuille de Saisie'!$U29&lt;Parametres!$G$41,'Feuille de Saisie'!$V29&gt;=Parametres!$H$41),"0",IF(AND('Feuille de Saisie'!$U29&gt;Parametres!$G$60,'Feuille de Saisie'!$V29=Parametres!$H$60),"20",INDEX(Parametres!$A$40:$A$60,MATCH(1,(Parametres!$G$40:$G$60='Feuille de Saisie'!$U29)*(Parametres!$H$40:$H$60='Feuille de Saisie'!$V29),0))))))</f>
        <v/>
      </c>
      <c r="L24" s="27" t="str">
        <f>IF('Feuille de Saisie'!$W29="","",IF('Feuille de Saisie'!$C29="H",LOOKUP('Feuille de Saisie'!$W29,Parametres!$I$7:$I$27,Parametres!$A$7:$A$27),LOOKUP('Feuille de Saisie'!$W29,Parametres!$I$40:$I$60,Parametres!$A$40:$A$60)))</f>
        <v/>
      </c>
      <c r="M24" s="27" t="str">
        <f>IF('Feuille de Saisie'!$X29="","",IF('Feuille de Saisie'!$C29="H",LOOKUP('Feuille de Saisie'!$X29,Parametres!$J$7:$J$27,Parametres!$A$7:$A$27),LOOKUP('Feuille de Saisie'!$X29,Parametres!$J$40:$J$60,Parametres!$A$40:$A$60)))</f>
        <v/>
      </c>
      <c r="N24" s="27" t="str">
        <f>IF('Feuille de Saisie'!$Y29="","",IF('Feuille de Saisie'!$C29="H",LOOKUP('Feuille de Saisie'!$Y29,Parametres!$K$7:$K$27,Parametres!$A$7:$A$27),LOOKUP('Feuille de Saisie'!$Y29,Parametres!$K$40:$K$60,Parametres!$A$40:$A$60)))</f>
        <v/>
      </c>
      <c r="O24" s="27" t="str">
        <f>IF('Feuille de Saisie'!$AC29="","",IF('Feuille de Saisie'!$C29="H",IF('Feuille de Saisie'!$AC29&lt;Parametres!$Q$7,"20",LOOKUP('Feuille de Saisie'!$AC29,Parametres!$Q$7:$Q$27,Parametres!$P$7:$P$27)),IF('Feuille de Saisie'!$AC29&lt;Parametres!$Q$40,"20",LOOKUP('Feuille de Saisie'!$AC29,Parametres!$Q$40:$Q$60,Parametres!$P$40:$P$60))))</f>
        <v/>
      </c>
      <c r="P24" s="27" t="str">
        <f>IF('Feuille de Saisie'!$AG29="","",IF('Feuille de Saisie'!$C29="H",IF('Feuille de Saisie'!$AG29&lt;Parametres!$U$7,"20",LOOKUP('Feuille de Saisie'!$AG29,Parametres!$U$7:$U$27,Parametres!$P$7:$P$27)),IF('Feuille de Saisie'!$AG29&lt;Parametres!$U$40,"20",LOOKUP('Feuille de Saisie'!$AG29,Parametres!$U$40:$U$60,Parametres!$P$40:$P$60))))</f>
        <v/>
      </c>
      <c r="Q24" s="106" t="e">
        <f t="shared" si="0"/>
        <v>#DIV/0!</v>
      </c>
      <c r="R24" s="89">
        <f>'Feuille de Saisie'!AC29</f>
        <v>0</v>
      </c>
      <c r="S24" s="89">
        <f>'Feuille de Saisie'!AG29</f>
        <v>0</v>
      </c>
    </row>
    <row r="25" spans="3:19" x14ac:dyDescent="0.2">
      <c r="C25" s="26" t="str">
        <f>CONCATENATE('Feuille de Saisie'!A30," ",'Feuille de Saisie'!B30)</f>
        <v xml:space="preserve"> </v>
      </c>
      <c r="D25" s="26" t="str">
        <f>IF('Feuille de Saisie'!$C30="","",'Feuille de Saisie'!$C30)</f>
        <v/>
      </c>
      <c r="E25" s="63" t="str">
        <f>IF('Feuille de Saisie'!$D30="","",'Feuille de Saisie'!$D30)</f>
        <v/>
      </c>
      <c r="F25" s="27" t="str">
        <f>IF('Feuille de Saisie'!$J30="","",IF('Feuille de Saisie'!$C30="H",LOOKUP('Feuille de Saisie'!$M30,Parametres!$B$7:$B$27,Parametres!$A$7:$A$27),LOOKUP('Feuille de Saisie'!$M30,Parametres!$B$40:$B$60,Parametres!$A$40:$A$60)))</f>
        <v/>
      </c>
      <c r="G25" s="27" t="str">
        <f>IF('Feuille de Saisie'!$N30="","",IF('Feuille de Saisie'!$C30="H",LOOKUP('Feuille de Saisie'!$Q30,Parametres!$C$7:$C$27,Parametres!$A$7:$A$27),LOOKUP('Feuille de Saisie'!$Q30,Parametres!$C$40:$C$60,Parametres!$A$40:$A$60)))</f>
        <v/>
      </c>
      <c r="H25" s="27" t="str">
        <f>IF('Feuille de Saisie'!$R30="","",IF('Feuille de Saisie'!$C30="H",LOOKUP('Feuille de Saisie'!$R30,Parametres!$D$7:$D$27,Parametres!$A$7:$A$27),LOOKUP('Feuille de Saisie'!$R30,Parametres!$D$40:$D$60,Parametres!$A$40:$A$60)))</f>
        <v/>
      </c>
      <c r="I25" s="27" t="str">
        <f>IF('Feuille de Saisie'!$S30="","",IF('Feuille de Saisie'!$C30="H",LOOKUP('Feuille de Saisie'!$S30,Parametres!$E$7:$E$27,Parametres!$A$7:$A$27),LOOKUP('Feuille de Saisie'!$S30,Parametres!$E$40:$E$60,Parametres!$A$40:$A$60)))</f>
        <v/>
      </c>
      <c r="J25" s="27" t="str">
        <f>IF('Feuille de Saisie'!$T30="","",IF('Feuille de Saisie'!$C30="H",LOOKUP('Feuille de Saisie'!$T30,Parametres!$F$7:$F$27,Parametres!$A$7:$A$27),LOOKUP('Feuille de Saisie'!$T30,Parametres!$F$40:$F$60,Parametres!$A$40:$A$60)))</f>
        <v/>
      </c>
      <c r="K25" s="27" t="str">
        <f t="array" ref="K25">IF('Feuille de Saisie'!U30="","",IF('Feuille de Saisie'!$C30="H",IF(AND('Feuille de Saisie'!$N30&lt;Parametres!$G$8,'Feuille de Saisie'!$V30&gt;=Parametres!$H$8),"0",IF(AND('Feuille de Saisie'!$U30&gt;Parametres!$G$27,'Feuille de Saisie'!$V30=Parametres!$H$27),"20",INDEX(Parametres!$A$7:$A$27,MATCH(1,(Parametres!$G$7:$G$27='Feuille de Saisie'!$U30)*(Parametres!$H$7:$H$27='Feuille de Saisie'!$V30),0)))),IF(AND('Feuille de Saisie'!$U30&lt;Parametres!$G$41,'Feuille de Saisie'!$V30&gt;=Parametres!$H$41),"0",IF(AND('Feuille de Saisie'!$U30&gt;Parametres!$G$60,'Feuille de Saisie'!$V30=Parametres!$H$60),"20",INDEX(Parametres!$A$40:$A$60,MATCH(1,(Parametres!$G$40:$G$60='Feuille de Saisie'!$U30)*(Parametres!$H$40:$H$60='Feuille de Saisie'!$V30),0))))))</f>
        <v/>
      </c>
      <c r="L25" s="27" t="str">
        <f>IF('Feuille de Saisie'!$W30="","",IF('Feuille de Saisie'!$C30="H",LOOKUP('Feuille de Saisie'!$W30,Parametres!$I$7:$I$27,Parametres!$A$7:$A$27),LOOKUP('Feuille de Saisie'!$W30,Parametres!$I$40:$I$60,Parametres!$A$40:$A$60)))</f>
        <v/>
      </c>
      <c r="M25" s="27" t="str">
        <f>IF('Feuille de Saisie'!$X30="","",IF('Feuille de Saisie'!$C30="H",LOOKUP('Feuille de Saisie'!$X30,Parametres!$J$7:$J$27,Parametres!$A$7:$A$27),LOOKUP('Feuille de Saisie'!$X30,Parametres!$J$40:$J$60,Parametres!$A$40:$A$60)))</f>
        <v/>
      </c>
      <c r="N25" s="27" t="str">
        <f>IF('Feuille de Saisie'!$Y30="","",IF('Feuille de Saisie'!$C30="H",LOOKUP('Feuille de Saisie'!$Y30,Parametres!$K$7:$K$27,Parametres!$A$7:$A$27),LOOKUP('Feuille de Saisie'!$Y30,Parametres!$K$40:$K$60,Parametres!$A$40:$A$60)))</f>
        <v/>
      </c>
      <c r="O25" s="27" t="str">
        <f>IF('Feuille de Saisie'!$AC30="","",IF('Feuille de Saisie'!$C30="H",IF('Feuille de Saisie'!$AC30&lt;Parametres!$Q$7,"20",LOOKUP('Feuille de Saisie'!$AC30,Parametres!$Q$7:$Q$27,Parametres!$P$7:$P$27)),IF('Feuille de Saisie'!$AC30&lt;Parametres!$Q$40,"20",LOOKUP('Feuille de Saisie'!$AC30,Parametres!$Q$40:$Q$60,Parametres!$P$40:$P$60))))</f>
        <v/>
      </c>
      <c r="P25" s="27" t="str">
        <f>IF('Feuille de Saisie'!$AG30="","",IF('Feuille de Saisie'!$C30="H",IF('Feuille de Saisie'!$AG30&lt;Parametres!$U$7,"20",LOOKUP('Feuille de Saisie'!$AG30,Parametres!$U$7:$U$27,Parametres!$P$7:$P$27)),IF('Feuille de Saisie'!$AG30&lt;Parametres!$U$40,"20",LOOKUP('Feuille de Saisie'!$AG30,Parametres!$U$40:$U$60,Parametres!$P$40:$P$60))))</f>
        <v/>
      </c>
      <c r="Q25" s="106" t="e">
        <f t="shared" si="0"/>
        <v>#DIV/0!</v>
      </c>
      <c r="R25" s="89">
        <f>'Feuille de Saisie'!AC30</f>
        <v>0</v>
      </c>
      <c r="S25" s="89">
        <f>'Feuille de Saisie'!AG30</f>
        <v>0</v>
      </c>
    </row>
    <row r="26" spans="3:19" x14ac:dyDescent="0.2">
      <c r="C26" s="26" t="str">
        <f>CONCATENATE('Feuille de Saisie'!A31," ",'Feuille de Saisie'!B31)</f>
        <v xml:space="preserve"> </v>
      </c>
      <c r="D26" s="26" t="str">
        <f>IF('Feuille de Saisie'!$C31="","",'Feuille de Saisie'!$C31)</f>
        <v/>
      </c>
      <c r="E26" s="63" t="str">
        <f>IF('Feuille de Saisie'!$D31="","",'Feuille de Saisie'!$D31)</f>
        <v/>
      </c>
      <c r="F26" s="27" t="str">
        <f>IF('Feuille de Saisie'!$J31="","",IF('Feuille de Saisie'!$C31="H",LOOKUP('Feuille de Saisie'!$M31,Parametres!$B$7:$B$27,Parametres!$A$7:$A$27),LOOKUP('Feuille de Saisie'!$M31,Parametres!$B$40:$B$60,Parametres!$A$40:$A$60)))</f>
        <v/>
      </c>
      <c r="G26" s="27" t="str">
        <f>IF('Feuille de Saisie'!$N31="","",IF('Feuille de Saisie'!$C31="H",LOOKUP('Feuille de Saisie'!$Q31,Parametres!$C$7:$C$27,Parametres!$A$7:$A$27),LOOKUP('Feuille de Saisie'!$Q31,Parametres!$C$40:$C$60,Parametres!$A$40:$A$60)))</f>
        <v/>
      </c>
      <c r="H26" s="27" t="str">
        <f>IF('Feuille de Saisie'!$R31="","",IF('Feuille de Saisie'!$C31="H",LOOKUP('Feuille de Saisie'!$R31,Parametres!$D$7:$D$27,Parametres!$A$7:$A$27),LOOKUP('Feuille de Saisie'!$R31,Parametres!$D$40:$D$60,Parametres!$A$40:$A$60)))</f>
        <v/>
      </c>
      <c r="I26" s="27" t="str">
        <f>IF('Feuille de Saisie'!$S31="","",IF('Feuille de Saisie'!$C31="H",LOOKUP('Feuille de Saisie'!$S31,Parametres!$E$7:$E$27,Parametres!$A$7:$A$27),LOOKUP('Feuille de Saisie'!$S31,Parametres!$E$40:$E$60,Parametres!$A$40:$A$60)))</f>
        <v/>
      </c>
      <c r="J26" s="27" t="str">
        <f>IF('Feuille de Saisie'!$T31="","",IF('Feuille de Saisie'!$C31="H",LOOKUP('Feuille de Saisie'!$T31,Parametres!$F$7:$F$27,Parametres!$A$7:$A$27),LOOKUP('Feuille de Saisie'!$T31,Parametres!$F$40:$F$60,Parametres!$A$40:$A$60)))</f>
        <v/>
      </c>
      <c r="K26" s="27" t="str">
        <f t="array" ref="K26">IF('Feuille de Saisie'!U31="","",IF('Feuille de Saisie'!$C31="H",IF(AND('Feuille de Saisie'!$N31&lt;Parametres!$G$8,'Feuille de Saisie'!$V31&gt;=Parametres!$H$8),"0",IF(AND('Feuille de Saisie'!$U31&gt;Parametres!$G$27,'Feuille de Saisie'!$V31=Parametres!$H$27),"20",INDEX(Parametres!$A$7:$A$27,MATCH(1,(Parametres!$G$7:$G$27='Feuille de Saisie'!$U31)*(Parametres!$H$7:$H$27='Feuille de Saisie'!$V31),0)))),IF(AND('Feuille de Saisie'!$U31&lt;Parametres!$G$41,'Feuille de Saisie'!$V31&gt;=Parametres!$H$41),"0",IF(AND('Feuille de Saisie'!$U31&gt;Parametres!$G$60,'Feuille de Saisie'!$V31=Parametres!$H$60),"20",INDEX(Parametres!$A$40:$A$60,MATCH(1,(Parametres!$G$40:$G$60='Feuille de Saisie'!$U31)*(Parametres!$H$40:$H$60='Feuille de Saisie'!$V31),0))))))</f>
        <v/>
      </c>
      <c r="L26" s="27" t="str">
        <f>IF('Feuille de Saisie'!$W31="","",IF('Feuille de Saisie'!$C31="H",LOOKUP('Feuille de Saisie'!$W31,Parametres!$I$7:$I$27,Parametres!$A$7:$A$27),LOOKUP('Feuille de Saisie'!$W31,Parametres!$I$40:$I$60,Parametres!$A$40:$A$60)))</f>
        <v/>
      </c>
      <c r="M26" s="27" t="str">
        <f>IF('Feuille de Saisie'!$X31="","",IF('Feuille de Saisie'!$C31="H",LOOKUP('Feuille de Saisie'!$X31,Parametres!$J$7:$J$27,Parametres!$A$7:$A$27),LOOKUP('Feuille de Saisie'!$X31,Parametres!$J$40:$J$60,Parametres!$A$40:$A$60)))</f>
        <v/>
      </c>
      <c r="N26" s="27" t="str">
        <f>IF('Feuille de Saisie'!$Y31="","",IF('Feuille de Saisie'!$C31="H",LOOKUP('Feuille de Saisie'!$Y31,Parametres!$K$7:$K$27,Parametres!$A$7:$A$27),LOOKUP('Feuille de Saisie'!$Y31,Parametres!$K$40:$K$60,Parametres!$A$40:$A$60)))</f>
        <v/>
      </c>
      <c r="O26" s="27" t="str">
        <f>IF('Feuille de Saisie'!$AC31="","",IF('Feuille de Saisie'!$C31="H",IF('Feuille de Saisie'!$AC31&lt;Parametres!$Q$7,"20",LOOKUP('Feuille de Saisie'!$AC31,Parametres!$Q$7:$Q$27,Parametres!$P$7:$P$27)),IF('Feuille de Saisie'!$AC31&lt;Parametres!$Q$40,"20",LOOKUP('Feuille de Saisie'!$AC31,Parametres!$Q$40:$Q$60,Parametres!$P$40:$P$60))))</f>
        <v/>
      </c>
      <c r="P26" s="27" t="str">
        <f>IF('Feuille de Saisie'!$AG31="","",IF('Feuille de Saisie'!$C31="H",IF('Feuille de Saisie'!$AG31&lt;Parametres!$U$7,"20",LOOKUP('Feuille de Saisie'!$AG31,Parametres!$U$7:$U$27,Parametres!$P$7:$P$27)),IF('Feuille de Saisie'!$AG31&lt;Parametres!$U$40,"20",LOOKUP('Feuille de Saisie'!$AG31,Parametres!$U$40:$U$60,Parametres!$P$40:$P$60))))</f>
        <v/>
      </c>
      <c r="Q26" s="106" t="e">
        <f t="shared" si="0"/>
        <v>#DIV/0!</v>
      </c>
      <c r="R26" s="89">
        <f>'Feuille de Saisie'!AC31</f>
        <v>0</v>
      </c>
      <c r="S26" s="89">
        <f>'Feuille de Saisie'!AG31</f>
        <v>0</v>
      </c>
    </row>
    <row r="27" spans="3:19" x14ac:dyDescent="0.2">
      <c r="C27" s="26" t="str">
        <f>CONCATENATE('Feuille de Saisie'!A32," ",'Feuille de Saisie'!B32)</f>
        <v xml:space="preserve"> </v>
      </c>
      <c r="D27" s="26" t="str">
        <f>IF('Feuille de Saisie'!$C32="","",'Feuille de Saisie'!$C32)</f>
        <v/>
      </c>
      <c r="E27" s="63" t="str">
        <f>IF('Feuille de Saisie'!$D32="","",'Feuille de Saisie'!$D32)</f>
        <v/>
      </c>
      <c r="F27" s="27" t="str">
        <f>IF('Feuille de Saisie'!$J32="","",IF('Feuille de Saisie'!$C32="H",LOOKUP('Feuille de Saisie'!$M32,Parametres!$B$7:$B$27,Parametres!$A$7:$A$27),LOOKUP('Feuille de Saisie'!$M32,Parametres!$B$40:$B$60,Parametres!$A$40:$A$60)))</f>
        <v/>
      </c>
      <c r="G27" s="27" t="str">
        <f>IF('Feuille de Saisie'!$N32="","",IF('Feuille de Saisie'!$C32="H",LOOKUP('Feuille de Saisie'!$Q32,Parametres!$C$7:$C$27,Parametres!$A$7:$A$27),LOOKUP('Feuille de Saisie'!$Q32,Parametres!$C$40:$C$60,Parametres!$A$40:$A$60)))</f>
        <v/>
      </c>
      <c r="H27" s="27" t="str">
        <f>IF('Feuille de Saisie'!$R32="","",IF('Feuille de Saisie'!$C32="H",LOOKUP('Feuille de Saisie'!$R32,Parametres!$D$7:$D$27,Parametres!$A$7:$A$27),LOOKUP('Feuille de Saisie'!$R32,Parametres!$D$40:$D$60,Parametres!$A$40:$A$60)))</f>
        <v/>
      </c>
      <c r="I27" s="27" t="str">
        <f>IF('Feuille de Saisie'!$S32="","",IF('Feuille de Saisie'!$C32="H",LOOKUP('Feuille de Saisie'!$S32,Parametres!$E$7:$E$27,Parametres!$A$7:$A$27),LOOKUP('Feuille de Saisie'!$S32,Parametres!$E$40:$E$60,Parametres!$A$40:$A$60)))</f>
        <v/>
      </c>
      <c r="J27" s="27" t="str">
        <f>IF('Feuille de Saisie'!$T32="","",IF('Feuille de Saisie'!$C32="H",LOOKUP('Feuille de Saisie'!$T32,Parametres!$F$7:$F$27,Parametres!$A$7:$A$27),LOOKUP('Feuille de Saisie'!$T32,Parametres!$F$40:$F$60,Parametres!$A$40:$A$60)))</f>
        <v/>
      </c>
      <c r="K27" s="27" t="str">
        <f t="array" ref="K27">IF('Feuille de Saisie'!U32="","",IF('Feuille de Saisie'!$C32="H",IF(AND('Feuille de Saisie'!$N32&lt;Parametres!$G$8,'Feuille de Saisie'!$V32&gt;=Parametres!$H$8),"0",IF(AND('Feuille de Saisie'!$U32&gt;Parametres!$G$27,'Feuille de Saisie'!$V32=Parametres!$H$27),"20",INDEX(Parametres!$A$7:$A$27,MATCH(1,(Parametres!$G$7:$G$27='Feuille de Saisie'!$U32)*(Parametres!$H$7:$H$27='Feuille de Saisie'!$V32),0)))),IF(AND('Feuille de Saisie'!$U32&lt;Parametres!$G$41,'Feuille de Saisie'!$V32&gt;=Parametres!$H$41),"0",IF(AND('Feuille de Saisie'!$U32&gt;Parametres!$G$60,'Feuille de Saisie'!$V32=Parametres!$H$60),"20",INDEX(Parametres!$A$40:$A$60,MATCH(1,(Parametres!$G$40:$G$60='Feuille de Saisie'!$U32)*(Parametres!$H$40:$H$60='Feuille de Saisie'!$V32),0))))))</f>
        <v/>
      </c>
      <c r="L27" s="27" t="str">
        <f>IF('Feuille de Saisie'!$W32="","",IF('Feuille de Saisie'!$C32="H",LOOKUP('Feuille de Saisie'!$W32,Parametres!$I$7:$I$27,Parametres!$A$7:$A$27),LOOKUP('Feuille de Saisie'!$W32,Parametres!$I$40:$I$60,Parametres!$A$40:$A$60)))</f>
        <v/>
      </c>
      <c r="M27" s="27" t="str">
        <f>IF('Feuille de Saisie'!$X32="","",IF('Feuille de Saisie'!$C32="H",LOOKUP('Feuille de Saisie'!$X32,Parametres!$J$7:$J$27,Parametres!$A$7:$A$27),LOOKUP('Feuille de Saisie'!$X32,Parametres!$J$40:$J$60,Parametres!$A$40:$A$60)))</f>
        <v/>
      </c>
      <c r="N27" s="27" t="str">
        <f>IF('Feuille de Saisie'!$Y32="","",IF('Feuille de Saisie'!$C32="H",LOOKUP('Feuille de Saisie'!$Y32,Parametres!$K$7:$K$27,Parametres!$A$7:$A$27),LOOKUP('Feuille de Saisie'!$Y32,Parametres!$K$40:$K$60,Parametres!$A$40:$A$60)))</f>
        <v/>
      </c>
      <c r="O27" s="27" t="str">
        <f>IF('Feuille de Saisie'!$AC32="","",IF('Feuille de Saisie'!$C32="H",IF('Feuille de Saisie'!$AC32&lt;Parametres!$Q$7,"20",LOOKUP('Feuille de Saisie'!$AC32,Parametres!$Q$7:$Q$27,Parametres!$P$7:$P$27)),IF('Feuille de Saisie'!$AC32&lt;Parametres!$Q$40,"20",LOOKUP('Feuille de Saisie'!$AC32,Parametres!$Q$40:$Q$60,Parametres!$P$40:$P$60))))</f>
        <v/>
      </c>
      <c r="P27" s="27" t="str">
        <f>IF('Feuille de Saisie'!$AG32="","",IF('Feuille de Saisie'!$C32="H",IF('Feuille de Saisie'!$AG32&lt;Parametres!$U$7,"20",LOOKUP('Feuille de Saisie'!$AG32,Parametres!$U$7:$U$27,Parametres!$P$7:$P$27)),IF('Feuille de Saisie'!$AG32&lt;Parametres!$U$40,"20",LOOKUP('Feuille de Saisie'!$AG32,Parametres!$U$40:$U$60,Parametres!$P$40:$P$60))))</f>
        <v/>
      </c>
      <c r="Q27" s="106" t="e">
        <f t="shared" si="0"/>
        <v>#DIV/0!</v>
      </c>
      <c r="R27" s="89">
        <f>'Feuille de Saisie'!AC32</f>
        <v>0</v>
      </c>
      <c r="S27" s="89">
        <f>'Feuille de Saisie'!AG32</f>
        <v>0</v>
      </c>
    </row>
    <row r="28" spans="3:19" x14ac:dyDescent="0.2">
      <c r="C28" s="26" t="str">
        <f>CONCATENATE('Feuille de Saisie'!A33," ",'Feuille de Saisie'!B33)</f>
        <v xml:space="preserve"> </v>
      </c>
      <c r="D28" s="26" t="str">
        <f>IF('Feuille de Saisie'!$C33="","",'Feuille de Saisie'!$C33)</f>
        <v/>
      </c>
      <c r="E28" s="63" t="str">
        <f>IF('Feuille de Saisie'!$D33="","",'Feuille de Saisie'!$D33)</f>
        <v/>
      </c>
      <c r="F28" s="27" t="str">
        <f>IF('Feuille de Saisie'!$J33="","",IF('Feuille de Saisie'!$C33="H",LOOKUP('Feuille de Saisie'!$M33,Parametres!$B$7:$B$27,Parametres!$A$7:$A$27),LOOKUP('Feuille de Saisie'!$M33,Parametres!$B$40:$B$60,Parametres!$A$40:$A$60)))</f>
        <v/>
      </c>
      <c r="G28" s="27" t="str">
        <f>IF('Feuille de Saisie'!$N33="","",IF('Feuille de Saisie'!$C33="H",LOOKUP('Feuille de Saisie'!$Q33,Parametres!$C$7:$C$27,Parametres!$A$7:$A$27),LOOKUP('Feuille de Saisie'!$Q33,Parametres!$C$40:$C$60,Parametres!$A$40:$A$60)))</f>
        <v/>
      </c>
      <c r="H28" s="27" t="str">
        <f>IF('Feuille de Saisie'!$R33="","",IF('Feuille de Saisie'!$C33="H",LOOKUP('Feuille de Saisie'!$R33,Parametres!$D$7:$D$27,Parametres!$A$7:$A$27),LOOKUP('Feuille de Saisie'!$R33,Parametres!$D$40:$D$60,Parametres!$A$40:$A$60)))</f>
        <v/>
      </c>
      <c r="I28" s="27" t="str">
        <f>IF('Feuille de Saisie'!$S33="","",IF('Feuille de Saisie'!$C33="H",LOOKUP('Feuille de Saisie'!$S33,Parametres!$E$7:$E$27,Parametres!$A$7:$A$27),LOOKUP('Feuille de Saisie'!$S33,Parametres!$E$40:$E$60,Parametres!$A$40:$A$60)))</f>
        <v/>
      </c>
      <c r="J28" s="27" t="str">
        <f>IF('Feuille de Saisie'!$T33="","",IF('Feuille de Saisie'!$C33="H",LOOKUP('Feuille de Saisie'!$T33,Parametres!$F$7:$F$27,Parametres!$A$7:$A$27),LOOKUP('Feuille de Saisie'!$T33,Parametres!$F$40:$F$60,Parametres!$A$40:$A$60)))</f>
        <v/>
      </c>
      <c r="K28" s="27" t="str">
        <f t="array" ref="K28">IF('Feuille de Saisie'!U33="","",IF('Feuille de Saisie'!$C33="H",IF(AND('Feuille de Saisie'!$N33&lt;Parametres!$G$8,'Feuille de Saisie'!$V33&gt;=Parametres!$H$8),"0",IF(AND('Feuille de Saisie'!$U33&gt;Parametres!$G$27,'Feuille de Saisie'!$V33=Parametres!$H$27),"20",INDEX(Parametres!$A$7:$A$27,MATCH(1,(Parametres!$G$7:$G$27='Feuille de Saisie'!$U33)*(Parametres!$H$7:$H$27='Feuille de Saisie'!$V33),0)))),IF(AND('Feuille de Saisie'!$U33&lt;Parametres!$G$41,'Feuille de Saisie'!$V33&gt;=Parametres!$H$41),"0",IF(AND('Feuille de Saisie'!$U33&gt;Parametres!$G$60,'Feuille de Saisie'!$V33=Parametres!$H$60),"20",INDEX(Parametres!$A$40:$A$60,MATCH(1,(Parametres!$G$40:$G$60='Feuille de Saisie'!$U33)*(Parametres!$H$40:$H$60='Feuille de Saisie'!$V33),0))))))</f>
        <v/>
      </c>
      <c r="L28" s="27" t="str">
        <f>IF('Feuille de Saisie'!$W33="","",IF('Feuille de Saisie'!$C33="H",LOOKUP('Feuille de Saisie'!$W33,Parametres!$I$7:$I$27,Parametres!$A$7:$A$27),LOOKUP('Feuille de Saisie'!$W33,Parametres!$I$40:$I$60,Parametres!$A$40:$A$60)))</f>
        <v/>
      </c>
      <c r="M28" s="27" t="str">
        <f>IF('Feuille de Saisie'!$X33="","",IF('Feuille de Saisie'!$C33="H",LOOKUP('Feuille de Saisie'!$X33,Parametres!$J$7:$J$27,Parametres!$A$7:$A$27),LOOKUP('Feuille de Saisie'!$X33,Parametres!$J$40:$J$60,Parametres!$A$40:$A$60)))</f>
        <v/>
      </c>
      <c r="N28" s="27" t="str">
        <f>IF('Feuille de Saisie'!$Y33="","",IF('Feuille de Saisie'!$C33="H",LOOKUP('Feuille de Saisie'!$Y33,Parametres!$K$7:$K$27,Parametres!$A$7:$A$27),LOOKUP('Feuille de Saisie'!$Y33,Parametres!$K$40:$K$60,Parametres!$A$40:$A$60)))</f>
        <v/>
      </c>
      <c r="O28" s="27" t="str">
        <f>IF('Feuille de Saisie'!$AC33="","",IF('Feuille de Saisie'!$C33="H",IF('Feuille de Saisie'!$AC33&lt;Parametres!$Q$7,"20",LOOKUP('Feuille de Saisie'!$AC33,Parametres!$Q$7:$Q$27,Parametres!$P$7:$P$27)),IF('Feuille de Saisie'!$AC33&lt;Parametres!$Q$40,"20",LOOKUP('Feuille de Saisie'!$AC33,Parametres!$Q$40:$Q$60,Parametres!$P$40:$P$60))))</f>
        <v/>
      </c>
      <c r="P28" s="27" t="str">
        <f>IF('Feuille de Saisie'!$AG33="","",IF('Feuille de Saisie'!$C33="H",IF('Feuille de Saisie'!$AG33&lt;Parametres!$U$7,"20",LOOKUP('Feuille de Saisie'!$AG33,Parametres!$U$7:$U$27,Parametres!$P$7:$P$27)),IF('Feuille de Saisie'!$AG33&lt;Parametres!$U$40,"20",LOOKUP('Feuille de Saisie'!$AG33,Parametres!$U$40:$U$60,Parametres!$P$40:$P$60))))</f>
        <v/>
      </c>
      <c r="Q28" s="106" t="e">
        <f t="shared" si="0"/>
        <v>#DIV/0!</v>
      </c>
      <c r="R28" s="89">
        <f>'Feuille de Saisie'!AC33</f>
        <v>0</v>
      </c>
      <c r="S28" s="89">
        <f>'Feuille de Saisie'!AG33</f>
        <v>0</v>
      </c>
    </row>
    <row r="29" spans="3:19" x14ac:dyDescent="0.2">
      <c r="C29" s="26" t="str">
        <f>CONCATENATE('Feuille de Saisie'!A34," ",'Feuille de Saisie'!B34)</f>
        <v xml:space="preserve"> </v>
      </c>
      <c r="D29" s="26" t="str">
        <f>IF('Feuille de Saisie'!$C34="","",'Feuille de Saisie'!$C34)</f>
        <v/>
      </c>
      <c r="E29" s="63" t="str">
        <f>IF('Feuille de Saisie'!$D34="","",'Feuille de Saisie'!$D34)</f>
        <v/>
      </c>
      <c r="F29" s="27" t="str">
        <f>IF('Feuille de Saisie'!$J34="","",IF('Feuille de Saisie'!$C34="H",LOOKUP('Feuille de Saisie'!$M34,Parametres!$B$7:$B$27,Parametres!$A$7:$A$27),LOOKUP('Feuille de Saisie'!$M34,Parametres!$B$40:$B$60,Parametres!$A$40:$A$60)))</f>
        <v/>
      </c>
      <c r="G29" s="27" t="str">
        <f>IF('Feuille de Saisie'!$N34="","",IF('Feuille de Saisie'!$C34="H",LOOKUP('Feuille de Saisie'!$Q34,Parametres!$C$7:$C$27,Parametres!$A$7:$A$27),LOOKUP('Feuille de Saisie'!$Q34,Parametres!$C$40:$C$60,Parametres!$A$40:$A$60)))</f>
        <v/>
      </c>
      <c r="H29" s="27" t="str">
        <f>IF('Feuille de Saisie'!$R34="","",IF('Feuille de Saisie'!$C34="H",LOOKUP('Feuille de Saisie'!$R34,Parametres!$D$7:$D$27,Parametres!$A$7:$A$27),LOOKUP('Feuille de Saisie'!$R34,Parametres!$D$40:$D$60,Parametres!$A$40:$A$60)))</f>
        <v/>
      </c>
      <c r="I29" s="27" t="str">
        <f>IF('Feuille de Saisie'!$S34="","",IF('Feuille de Saisie'!$C34="H",LOOKUP('Feuille de Saisie'!$S34,Parametres!$E$7:$E$27,Parametres!$A$7:$A$27),LOOKUP('Feuille de Saisie'!$S34,Parametres!$E$40:$E$60,Parametres!$A$40:$A$60)))</f>
        <v/>
      </c>
      <c r="J29" s="27" t="str">
        <f>IF('Feuille de Saisie'!$T34="","",IF('Feuille de Saisie'!$C34="H",LOOKUP('Feuille de Saisie'!$T34,Parametres!$F$7:$F$27,Parametres!$A$7:$A$27),LOOKUP('Feuille de Saisie'!$T34,Parametres!$F$40:$F$60,Parametres!$A$40:$A$60)))</f>
        <v/>
      </c>
      <c r="K29" s="27" t="str">
        <f t="array" ref="K29">IF('Feuille de Saisie'!U34="","",IF('Feuille de Saisie'!$C34="H",IF(AND('Feuille de Saisie'!$N34&lt;Parametres!$G$8,'Feuille de Saisie'!$V34&gt;=Parametres!$H$8),"0",IF(AND('Feuille de Saisie'!$U34&gt;Parametres!$G$27,'Feuille de Saisie'!$V34=Parametres!$H$27),"20",INDEX(Parametres!$A$7:$A$27,MATCH(1,(Parametres!$G$7:$G$27='Feuille de Saisie'!$U34)*(Parametres!$H$7:$H$27='Feuille de Saisie'!$V34),0)))),IF(AND('Feuille de Saisie'!$U34&lt;Parametres!$G$41,'Feuille de Saisie'!$V34&gt;=Parametres!$H$41),"0",IF(AND('Feuille de Saisie'!$U34&gt;Parametres!$G$60,'Feuille de Saisie'!$V34=Parametres!$H$60),"20",INDEX(Parametres!$A$40:$A$60,MATCH(1,(Parametres!$G$40:$G$60='Feuille de Saisie'!$U34)*(Parametres!$H$40:$H$60='Feuille de Saisie'!$V34),0))))))</f>
        <v/>
      </c>
      <c r="L29" s="27" t="str">
        <f>IF('Feuille de Saisie'!$W34="","",IF('Feuille de Saisie'!$C34="H",LOOKUP('Feuille de Saisie'!$W34,Parametres!$I$7:$I$27,Parametres!$A$7:$A$27),LOOKUP('Feuille de Saisie'!$W34,Parametres!$I$40:$I$60,Parametres!$A$40:$A$60)))</f>
        <v/>
      </c>
      <c r="M29" s="27" t="str">
        <f>IF('Feuille de Saisie'!$X34="","",IF('Feuille de Saisie'!$C34="H",LOOKUP('Feuille de Saisie'!$X34,Parametres!$J$7:$J$27,Parametres!$A$7:$A$27),LOOKUP('Feuille de Saisie'!$X34,Parametres!$J$40:$J$60,Parametres!$A$40:$A$60)))</f>
        <v/>
      </c>
      <c r="N29" s="27" t="str">
        <f>IF('Feuille de Saisie'!$Y34="","",IF('Feuille de Saisie'!$C34="H",LOOKUP('Feuille de Saisie'!$Y34,Parametres!$K$7:$K$27,Parametres!$A$7:$A$27),LOOKUP('Feuille de Saisie'!$Y34,Parametres!$K$40:$K$60,Parametres!$A$40:$A$60)))</f>
        <v/>
      </c>
      <c r="O29" s="27" t="str">
        <f>IF('Feuille de Saisie'!$AC34="","",IF('Feuille de Saisie'!$C34="H",IF('Feuille de Saisie'!$AC34&lt;Parametres!$Q$7,"20",LOOKUP('Feuille de Saisie'!$AC34,Parametres!$Q$7:$Q$27,Parametres!$P$7:$P$27)),IF('Feuille de Saisie'!$AC34&lt;Parametres!$Q$40,"20",LOOKUP('Feuille de Saisie'!$AC34,Parametres!$Q$40:$Q$60,Parametres!$P$40:$P$60))))</f>
        <v/>
      </c>
      <c r="P29" s="27" t="str">
        <f>IF('Feuille de Saisie'!$AG34="","",IF('Feuille de Saisie'!$C34="H",IF('Feuille de Saisie'!$AG34&lt;Parametres!$U$7,"20",LOOKUP('Feuille de Saisie'!$AG34,Parametres!$U$7:$U$27,Parametres!$P$7:$P$27)),IF('Feuille de Saisie'!$AG34&lt;Parametres!$U$40,"20",LOOKUP('Feuille de Saisie'!$AG34,Parametres!$U$40:$U$60,Parametres!$P$40:$P$60))))</f>
        <v/>
      </c>
      <c r="Q29" s="106" t="e">
        <f t="shared" si="0"/>
        <v>#DIV/0!</v>
      </c>
      <c r="R29" s="89">
        <f>'Feuille de Saisie'!AC34</f>
        <v>0</v>
      </c>
      <c r="S29" s="89">
        <f>'Feuille de Saisie'!AG34</f>
        <v>0</v>
      </c>
    </row>
    <row r="30" spans="3:19" x14ac:dyDescent="0.2">
      <c r="C30" s="26" t="str">
        <f>CONCATENATE('Feuille de Saisie'!A35," ",'Feuille de Saisie'!B35)</f>
        <v xml:space="preserve"> </v>
      </c>
      <c r="D30" s="26" t="str">
        <f>IF('Feuille de Saisie'!$C35="","",'Feuille de Saisie'!$C35)</f>
        <v/>
      </c>
      <c r="E30" s="63" t="str">
        <f>IF('Feuille de Saisie'!$D35="","",'Feuille de Saisie'!$D35)</f>
        <v/>
      </c>
      <c r="F30" s="27" t="str">
        <f>IF('Feuille de Saisie'!$J35="","",IF('Feuille de Saisie'!$C35="H",LOOKUP('Feuille de Saisie'!$M35,Parametres!$B$7:$B$27,Parametres!$A$7:$A$27),LOOKUP('Feuille de Saisie'!$M35,Parametres!$B$40:$B$60,Parametres!$A$40:$A$60)))</f>
        <v/>
      </c>
      <c r="G30" s="27" t="str">
        <f>IF('Feuille de Saisie'!$N35="","",IF('Feuille de Saisie'!$C35="H",LOOKUP('Feuille de Saisie'!$Q35,Parametres!$C$7:$C$27,Parametres!$A$7:$A$27),LOOKUP('Feuille de Saisie'!$Q35,Parametres!$C$40:$C$60,Parametres!$A$40:$A$60)))</f>
        <v/>
      </c>
      <c r="H30" s="27" t="str">
        <f>IF('Feuille de Saisie'!$R35="","",IF('Feuille de Saisie'!$C35="H",LOOKUP('Feuille de Saisie'!$R35,Parametres!$D$7:$D$27,Parametres!$A$7:$A$27),LOOKUP('Feuille de Saisie'!$R35,Parametres!$D$40:$D$60,Parametres!$A$40:$A$60)))</f>
        <v/>
      </c>
      <c r="I30" s="27" t="str">
        <f>IF('Feuille de Saisie'!$S35="","",IF('Feuille de Saisie'!$C35="H",LOOKUP('Feuille de Saisie'!$S35,Parametres!$E$7:$E$27,Parametres!$A$7:$A$27),LOOKUP('Feuille de Saisie'!$S35,Parametres!$E$40:$E$60,Parametres!$A$40:$A$60)))</f>
        <v/>
      </c>
      <c r="J30" s="27" t="str">
        <f>IF('Feuille de Saisie'!$T35="","",IF('Feuille de Saisie'!$C35="H",LOOKUP('Feuille de Saisie'!$T35,Parametres!$F$7:$F$27,Parametres!$A$7:$A$27),LOOKUP('Feuille de Saisie'!$T35,Parametres!$F$40:$F$60,Parametres!$A$40:$A$60)))</f>
        <v/>
      </c>
      <c r="K30" s="27" t="str">
        <f t="array" ref="K30">IF('Feuille de Saisie'!U35="","",IF('Feuille de Saisie'!$C35="H",IF(AND('Feuille de Saisie'!$N35&lt;Parametres!$G$8,'Feuille de Saisie'!$V35&gt;=Parametres!$H$8),"0",IF(AND('Feuille de Saisie'!$U35&gt;Parametres!$G$27,'Feuille de Saisie'!$V35=Parametres!$H$27),"20",INDEX(Parametres!$A$7:$A$27,MATCH(1,(Parametres!$G$7:$G$27='Feuille de Saisie'!$U35)*(Parametres!$H$7:$H$27='Feuille de Saisie'!$V35),0)))),IF(AND('Feuille de Saisie'!$U35&lt;Parametres!$G$41,'Feuille de Saisie'!$V35&gt;=Parametres!$H$41),"0",IF(AND('Feuille de Saisie'!$U35&gt;Parametres!$G$60,'Feuille de Saisie'!$V35=Parametres!$H$60),"20",INDEX(Parametres!$A$40:$A$60,MATCH(1,(Parametres!$G$40:$G$60='Feuille de Saisie'!$U35)*(Parametres!$H$40:$H$60='Feuille de Saisie'!$V35),0))))))</f>
        <v/>
      </c>
      <c r="L30" s="27" t="str">
        <f>IF('Feuille de Saisie'!$W35="","",IF('Feuille de Saisie'!$C35="H",LOOKUP('Feuille de Saisie'!$W35,Parametres!$I$7:$I$27,Parametres!$A$7:$A$27),LOOKUP('Feuille de Saisie'!$W35,Parametres!$I$40:$I$60,Parametres!$A$40:$A$60)))</f>
        <v/>
      </c>
      <c r="M30" s="27" t="str">
        <f>IF('Feuille de Saisie'!$X35="","",IF('Feuille de Saisie'!$C35="H",LOOKUP('Feuille de Saisie'!$X35,Parametres!$J$7:$J$27,Parametres!$A$7:$A$27),LOOKUP('Feuille de Saisie'!$X35,Parametres!$J$40:$J$60,Parametres!$A$40:$A$60)))</f>
        <v/>
      </c>
      <c r="N30" s="27" t="str">
        <f>IF('Feuille de Saisie'!$Y35="","",IF('Feuille de Saisie'!$C35="H",LOOKUP('Feuille de Saisie'!$Y35,Parametres!$K$7:$K$27,Parametres!$A$7:$A$27),LOOKUP('Feuille de Saisie'!$Y35,Parametres!$K$40:$K$60,Parametres!$A$40:$A$60)))</f>
        <v/>
      </c>
      <c r="O30" s="27" t="str">
        <f>IF('Feuille de Saisie'!$AC35="","",IF('Feuille de Saisie'!$C35="H",IF('Feuille de Saisie'!$AC35&lt;Parametres!$Q$7,"20",LOOKUP('Feuille de Saisie'!$AC35,Parametres!$Q$7:$Q$27,Parametres!$P$7:$P$27)),IF('Feuille de Saisie'!$AC35&lt;Parametres!$Q$40,"20",LOOKUP('Feuille de Saisie'!$AC35,Parametres!$Q$40:$Q$60,Parametres!$P$40:$P$60))))</f>
        <v/>
      </c>
      <c r="P30" s="27" t="str">
        <f>IF('Feuille de Saisie'!$AG35="","",IF('Feuille de Saisie'!$C35="H",IF('Feuille de Saisie'!$AG35&lt;Parametres!$U$7,"20",LOOKUP('Feuille de Saisie'!$AG35,Parametres!$U$7:$U$27,Parametres!$P$7:$P$27)),IF('Feuille de Saisie'!$AG35&lt;Parametres!$U$40,"20",LOOKUP('Feuille de Saisie'!$AG35,Parametres!$U$40:$U$60,Parametres!$P$40:$P$60))))</f>
        <v/>
      </c>
      <c r="Q30" s="106" t="e">
        <f t="shared" si="0"/>
        <v>#DIV/0!</v>
      </c>
      <c r="R30" s="89">
        <f>'Feuille de Saisie'!AC35</f>
        <v>0</v>
      </c>
      <c r="S30" s="89">
        <f>'Feuille de Saisie'!AG35</f>
        <v>0</v>
      </c>
    </row>
    <row r="31" spans="3:19" x14ac:dyDescent="0.2">
      <c r="C31" s="26" t="str">
        <f>CONCATENATE('Feuille de Saisie'!A36," ",'Feuille de Saisie'!B36)</f>
        <v xml:space="preserve"> </v>
      </c>
      <c r="D31" s="26" t="str">
        <f>IF('Feuille de Saisie'!$C36="","",'Feuille de Saisie'!$C36)</f>
        <v/>
      </c>
      <c r="E31" s="63" t="str">
        <f>IF('Feuille de Saisie'!$D36="","",'Feuille de Saisie'!$D36)</f>
        <v/>
      </c>
      <c r="F31" s="27" t="str">
        <f>IF('Feuille de Saisie'!$J36="","",IF('Feuille de Saisie'!$C36="H",LOOKUP('Feuille de Saisie'!$M36,Parametres!$B$7:$B$27,Parametres!$A$7:$A$27),LOOKUP('Feuille de Saisie'!$M36,Parametres!$B$40:$B$60,Parametres!$A$40:$A$60)))</f>
        <v/>
      </c>
      <c r="G31" s="27" t="str">
        <f>IF('Feuille de Saisie'!$N36="","",IF('Feuille de Saisie'!$C36="H",LOOKUP('Feuille de Saisie'!$Q36,Parametres!$C$7:$C$27,Parametres!$A$7:$A$27),LOOKUP('Feuille de Saisie'!$Q36,Parametres!$C$40:$C$60,Parametres!$A$40:$A$60)))</f>
        <v/>
      </c>
      <c r="H31" s="27" t="str">
        <f>IF('Feuille de Saisie'!$R36="","",IF('Feuille de Saisie'!$C36="H",LOOKUP('Feuille de Saisie'!$R36,Parametres!$D$7:$D$27,Parametres!$A$7:$A$27),LOOKUP('Feuille de Saisie'!$R36,Parametres!$D$40:$D$60,Parametres!$A$40:$A$60)))</f>
        <v/>
      </c>
      <c r="I31" s="27" t="str">
        <f>IF('Feuille de Saisie'!$S36="","",IF('Feuille de Saisie'!$C36="H",LOOKUP('Feuille de Saisie'!$S36,Parametres!$E$7:$E$27,Parametres!$A$7:$A$27),LOOKUP('Feuille de Saisie'!$S36,Parametres!$E$40:$E$60,Parametres!$A$40:$A$60)))</f>
        <v/>
      </c>
      <c r="J31" s="27" t="str">
        <f>IF('Feuille de Saisie'!$T36="","",IF('Feuille de Saisie'!$C36="H",LOOKUP('Feuille de Saisie'!$T36,Parametres!$F$7:$F$27,Parametres!$A$7:$A$27),LOOKUP('Feuille de Saisie'!$T36,Parametres!$F$40:$F$60,Parametres!$A$40:$A$60)))</f>
        <v/>
      </c>
      <c r="K31" s="27" t="str">
        <f t="array" ref="K31">IF('Feuille de Saisie'!U36="","",IF('Feuille de Saisie'!$C36="H",IF(AND('Feuille de Saisie'!$N36&lt;Parametres!$G$8,'Feuille de Saisie'!$V36&gt;=Parametres!$H$8),"0",IF(AND('Feuille de Saisie'!$U36&gt;Parametres!$G$27,'Feuille de Saisie'!$V36=Parametres!$H$27),"20",INDEX(Parametres!$A$7:$A$27,MATCH(1,(Parametres!$G$7:$G$27='Feuille de Saisie'!$U36)*(Parametres!$H$7:$H$27='Feuille de Saisie'!$V36),0)))),IF(AND('Feuille de Saisie'!$U36&lt;Parametres!$G$41,'Feuille de Saisie'!$V36&gt;=Parametres!$H$41),"0",IF(AND('Feuille de Saisie'!$U36&gt;Parametres!$G$60,'Feuille de Saisie'!$V36=Parametres!$H$60),"20",INDEX(Parametres!$A$40:$A$60,MATCH(1,(Parametres!$G$40:$G$60='Feuille de Saisie'!$U36)*(Parametres!$H$40:$H$60='Feuille de Saisie'!$V36),0))))))</f>
        <v/>
      </c>
      <c r="L31" s="27" t="str">
        <f>IF('Feuille de Saisie'!$W36="","",IF('Feuille de Saisie'!$C36="H",LOOKUP('Feuille de Saisie'!$W36,Parametres!$I$7:$I$27,Parametres!$A$7:$A$27),LOOKUP('Feuille de Saisie'!$W36,Parametres!$I$40:$I$60,Parametres!$A$40:$A$60)))</f>
        <v/>
      </c>
      <c r="M31" s="27" t="str">
        <f>IF('Feuille de Saisie'!$X36="","",IF('Feuille de Saisie'!$C36="H",LOOKUP('Feuille de Saisie'!$X36,Parametres!$J$7:$J$27,Parametres!$A$7:$A$27),LOOKUP('Feuille de Saisie'!$X36,Parametres!$J$40:$J$60,Parametres!$A$40:$A$60)))</f>
        <v/>
      </c>
      <c r="N31" s="27" t="str">
        <f>IF('Feuille de Saisie'!$Y36="","",IF('Feuille de Saisie'!$C36="H",LOOKUP('Feuille de Saisie'!$Y36,Parametres!$K$7:$K$27,Parametres!$A$7:$A$27),LOOKUP('Feuille de Saisie'!$Y36,Parametres!$K$40:$K$60,Parametres!$A$40:$A$60)))</f>
        <v/>
      </c>
      <c r="O31" s="27" t="str">
        <f>IF('Feuille de Saisie'!$AC36="","",IF('Feuille de Saisie'!$C36="H",IF('Feuille de Saisie'!$AC36&lt;Parametres!$Q$7,"20",LOOKUP('Feuille de Saisie'!$AC36,Parametres!$Q$7:$Q$27,Parametres!$P$7:$P$27)),IF('Feuille de Saisie'!$AC36&lt;Parametres!$Q$40,"20",LOOKUP('Feuille de Saisie'!$AC36,Parametres!$Q$40:$Q$60,Parametres!$P$40:$P$60))))</f>
        <v/>
      </c>
      <c r="P31" s="27" t="str">
        <f>IF('Feuille de Saisie'!$AG36="","",IF('Feuille de Saisie'!$C36="H",IF('Feuille de Saisie'!$AG36&lt;Parametres!$U$7,"20",LOOKUP('Feuille de Saisie'!$AG36,Parametres!$U$7:$U$27,Parametres!$P$7:$P$27)),IF('Feuille de Saisie'!$AG36&lt;Parametres!$U$40,"20",LOOKUP('Feuille de Saisie'!$AG36,Parametres!$U$40:$U$60,Parametres!$P$40:$P$60))))</f>
        <v/>
      </c>
      <c r="Q31" s="106" t="e">
        <f t="shared" si="0"/>
        <v>#DIV/0!</v>
      </c>
      <c r="R31" s="89">
        <f>'Feuille de Saisie'!AC36</f>
        <v>0</v>
      </c>
      <c r="S31" s="89">
        <f>'Feuille de Saisie'!AG36</f>
        <v>0</v>
      </c>
    </row>
    <row r="32" spans="3:19" x14ac:dyDescent="0.2">
      <c r="C32" s="26" t="str">
        <f>CONCATENATE('Feuille de Saisie'!A37," ",'Feuille de Saisie'!B37)</f>
        <v xml:space="preserve"> </v>
      </c>
      <c r="D32" s="26" t="str">
        <f>IF('Feuille de Saisie'!$C37="","",'Feuille de Saisie'!$C37)</f>
        <v/>
      </c>
      <c r="E32" s="63" t="str">
        <f>IF('Feuille de Saisie'!$D37="","",'Feuille de Saisie'!$D37)</f>
        <v/>
      </c>
      <c r="F32" s="27" t="str">
        <f>IF('Feuille de Saisie'!$J37="","",IF('Feuille de Saisie'!$C37="H",LOOKUP('Feuille de Saisie'!$M37,Parametres!$B$7:$B$27,Parametres!$A$7:$A$27),LOOKUP('Feuille de Saisie'!$M37,Parametres!$B$40:$B$60,Parametres!$A$40:$A$60)))</f>
        <v/>
      </c>
      <c r="G32" s="27" t="str">
        <f>IF('Feuille de Saisie'!$N37="","",IF('Feuille de Saisie'!$C37="H",LOOKUP('Feuille de Saisie'!$Q37,Parametres!$C$7:$C$27,Parametres!$A$7:$A$27),LOOKUP('Feuille de Saisie'!$Q37,Parametres!$C$40:$C$60,Parametres!$A$40:$A$60)))</f>
        <v/>
      </c>
      <c r="H32" s="27" t="str">
        <f>IF('Feuille de Saisie'!$R37="","",IF('Feuille de Saisie'!$C37="H",LOOKUP('Feuille de Saisie'!$R37,Parametres!$D$7:$D$27,Parametres!$A$7:$A$27),LOOKUP('Feuille de Saisie'!$R37,Parametres!$D$40:$D$60,Parametres!$A$40:$A$60)))</f>
        <v/>
      </c>
      <c r="I32" s="27" t="str">
        <f>IF('Feuille de Saisie'!$S37="","",IF('Feuille de Saisie'!$C37="H",LOOKUP('Feuille de Saisie'!$S37,Parametres!$E$7:$E$27,Parametres!$A$7:$A$27),LOOKUP('Feuille de Saisie'!$S37,Parametres!$E$40:$E$60,Parametres!$A$40:$A$60)))</f>
        <v/>
      </c>
      <c r="J32" s="27" t="str">
        <f>IF('Feuille de Saisie'!$T37="","",IF('Feuille de Saisie'!$C37="H",LOOKUP('Feuille de Saisie'!$T37,Parametres!$F$7:$F$27,Parametres!$A$7:$A$27),LOOKUP('Feuille de Saisie'!$T37,Parametres!$F$40:$F$60,Parametres!$A$40:$A$60)))</f>
        <v/>
      </c>
      <c r="K32" s="27" t="str">
        <f t="array" ref="K32">IF('Feuille de Saisie'!U37="","",IF('Feuille de Saisie'!$C37="H",IF(AND('Feuille de Saisie'!$N37&lt;Parametres!$G$8,'Feuille de Saisie'!$V37&gt;=Parametres!$H$8),"0",IF(AND('Feuille de Saisie'!$U37&gt;Parametres!$G$27,'Feuille de Saisie'!$V37=Parametres!$H$27),"20",INDEX(Parametres!$A$7:$A$27,MATCH(1,(Parametres!$G$7:$G$27='Feuille de Saisie'!$U37)*(Parametres!$H$7:$H$27='Feuille de Saisie'!$V37),0)))),IF(AND('Feuille de Saisie'!$U37&lt;Parametres!$G$41,'Feuille de Saisie'!$V37&gt;=Parametres!$H$41),"0",IF(AND('Feuille de Saisie'!$U37&gt;Parametres!$G$60,'Feuille de Saisie'!$V37=Parametres!$H$60),"20",INDEX(Parametres!$A$40:$A$60,MATCH(1,(Parametres!$G$40:$G$60='Feuille de Saisie'!$U37)*(Parametres!$H$40:$H$60='Feuille de Saisie'!$V37),0))))))</f>
        <v/>
      </c>
      <c r="L32" s="27" t="str">
        <f>IF('Feuille de Saisie'!$W37="","",IF('Feuille de Saisie'!$C37="H",LOOKUP('Feuille de Saisie'!$W37,Parametres!$I$7:$I$27,Parametres!$A$7:$A$27),LOOKUP('Feuille de Saisie'!$W37,Parametres!$I$40:$I$60,Parametres!$A$40:$A$60)))</f>
        <v/>
      </c>
      <c r="M32" s="27" t="str">
        <f>IF('Feuille de Saisie'!$X37="","",IF('Feuille de Saisie'!$C37="H",LOOKUP('Feuille de Saisie'!$X37,Parametres!$J$7:$J$27,Parametres!$A$7:$A$27),LOOKUP('Feuille de Saisie'!$X37,Parametres!$J$40:$J$60,Parametres!$A$40:$A$60)))</f>
        <v/>
      </c>
      <c r="N32" s="27" t="str">
        <f>IF('Feuille de Saisie'!$Y37="","",IF('Feuille de Saisie'!$C37="H",LOOKUP('Feuille de Saisie'!$Y37,Parametres!$K$7:$K$27,Parametres!$A$7:$A$27),LOOKUP('Feuille de Saisie'!$Y37,Parametres!$K$40:$K$60,Parametres!$A$40:$A$60)))</f>
        <v/>
      </c>
      <c r="O32" s="27" t="str">
        <f>IF('Feuille de Saisie'!$AC37="","",IF('Feuille de Saisie'!$C37="H",IF('Feuille de Saisie'!$AC37&lt;Parametres!$Q$7,"20",LOOKUP('Feuille de Saisie'!$AC37,Parametres!$Q$7:$Q$27,Parametres!$P$7:$P$27)),IF('Feuille de Saisie'!$AC37&lt;Parametres!$Q$40,"20",LOOKUP('Feuille de Saisie'!$AC37,Parametres!$Q$40:$Q$60,Parametres!$P$40:$P$60))))</f>
        <v/>
      </c>
      <c r="P32" s="27" t="str">
        <f>IF('Feuille de Saisie'!$AG37="","",IF('Feuille de Saisie'!$C37="H",IF('Feuille de Saisie'!$AG37&lt;Parametres!$U$7,"20",LOOKUP('Feuille de Saisie'!$AG37,Parametres!$U$7:$U$27,Parametres!$P$7:$P$27)),IF('Feuille de Saisie'!$AG37&lt;Parametres!$U$40,"20",LOOKUP('Feuille de Saisie'!$AG37,Parametres!$U$40:$U$60,Parametres!$P$40:$P$60))))</f>
        <v/>
      </c>
      <c r="Q32" s="106" t="e">
        <f t="shared" si="0"/>
        <v>#DIV/0!</v>
      </c>
      <c r="R32" s="89">
        <f>'Feuille de Saisie'!AC37</f>
        <v>0</v>
      </c>
      <c r="S32" s="89">
        <f>'Feuille de Saisie'!AG37</f>
        <v>0</v>
      </c>
    </row>
    <row r="33" spans="3:19" x14ac:dyDescent="0.2">
      <c r="C33" s="26" t="str">
        <f>CONCATENATE('Feuille de Saisie'!A38," ",'Feuille de Saisie'!B38)</f>
        <v xml:space="preserve"> </v>
      </c>
      <c r="D33" s="26" t="str">
        <f>IF('Feuille de Saisie'!$C38="","",'Feuille de Saisie'!$C38)</f>
        <v/>
      </c>
      <c r="E33" s="63" t="str">
        <f>IF('Feuille de Saisie'!$D38="","",'Feuille de Saisie'!$D38)</f>
        <v/>
      </c>
      <c r="F33" s="27" t="str">
        <f>IF('Feuille de Saisie'!$J38="","",IF('Feuille de Saisie'!$C38="H",LOOKUP('Feuille de Saisie'!$M38,Parametres!$B$7:$B$27,Parametres!$A$7:$A$27),LOOKUP('Feuille de Saisie'!$M38,Parametres!$B$40:$B$60,Parametres!$A$40:$A$60)))</f>
        <v/>
      </c>
      <c r="G33" s="27" t="str">
        <f>IF('Feuille de Saisie'!$N38="","",IF('Feuille de Saisie'!$C38="H",LOOKUP('Feuille de Saisie'!$Q38,Parametres!$C$7:$C$27,Parametres!$A$7:$A$27),LOOKUP('Feuille de Saisie'!$Q38,Parametres!$C$40:$C$60,Parametres!$A$40:$A$60)))</f>
        <v/>
      </c>
      <c r="H33" s="27" t="str">
        <f>IF('Feuille de Saisie'!$R38="","",IF('Feuille de Saisie'!$C38="H",LOOKUP('Feuille de Saisie'!$R38,Parametres!$D$7:$D$27,Parametres!$A$7:$A$27),LOOKUP('Feuille de Saisie'!$R38,Parametres!$D$40:$D$60,Parametres!$A$40:$A$60)))</f>
        <v/>
      </c>
      <c r="I33" s="27" t="str">
        <f>IF('Feuille de Saisie'!$S38="","",IF('Feuille de Saisie'!$C38="H",LOOKUP('Feuille de Saisie'!$S38,Parametres!$E$7:$E$27,Parametres!$A$7:$A$27),LOOKUP('Feuille de Saisie'!$S38,Parametres!$E$40:$E$60,Parametres!$A$40:$A$60)))</f>
        <v/>
      </c>
      <c r="J33" s="27" t="str">
        <f>IF('Feuille de Saisie'!$T38="","",IF('Feuille de Saisie'!$C38="H",LOOKUP('Feuille de Saisie'!$T38,Parametres!$F$7:$F$27,Parametres!$A$7:$A$27),LOOKUP('Feuille de Saisie'!$T38,Parametres!$F$40:$F$60,Parametres!$A$40:$A$60)))</f>
        <v/>
      </c>
      <c r="K33" s="27" t="str">
        <f t="array" ref="K33">IF('Feuille de Saisie'!U38="","",IF('Feuille de Saisie'!$C38="H",IF(AND('Feuille de Saisie'!$N38&lt;Parametres!$G$8,'Feuille de Saisie'!$V38&gt;=Parametres!$H$8),"0",IF(AND('Feuille de Saisie'!$U38&gt;Parametres!$G$27,'Feuille de Saisie'!$V38=Parametres!$H$27),"20",INDEX(Parametres!$A$7:$A$27,MATCH(1,(Parametres!$G$7:$G$27='Feuille de Saisie'!$U38)*(Parametres!$H$7:$H$27='Feuille de Saisie'!$V38),0)))),IF(AND('Feuille de Saisie'!$U38&lt;Parametres!$G$41,'Feuille de Saisie'!$V38&gt;=Parametres!$H$41),"0",IF(AND('Feuille de Saisie'!$U38&gt;Parametres!$G$60,'Feuille de Saisie'!$V38=Parametres!$H$60),"20",INDEX(Parametres!$A$40:$A$60,MATCH(1,(Parametres!$G$40:$G$60='Feuille de Saisie'!$U38)*(Parametres!$H$40:$H$60='Feuille de Saisie'!$V38),0))))))</f>
        <v/>
      </c>
      <c r="L33" s="27" t="str">
        <f>IF('Feuille de Saisie'!$W38="","",IF('Feuille de Saisie'!$C38="H",LOOKUP('Feuille de Saisie'!$W38,Parametres!$I$7:$I$27,Parametres!$A$7:$A$27),LOOKUP('Feuille de Saisie'!$W38,Parametres!$I$40:$I$60,Parametres!$A$40:$A$60)))</f>
        <v/>
      </c>
      <c r="M33" s="27" t="str">
        <f>IF('Feuille de Saisie'!$X38="","",IF('Feuille de Saisie'!$C38="H",LOOKUP('Feuille de Saisie'!$X38,Parametres!$J$7:$J$27,Parametres!$A$7:$A$27),LOOKUP('Feuille de Saisie'!$X38,Parametres!$J$40:$J$60,Parametres!$A$40:$A$60)))</f>
        <v/>
      </c>
      <c r="N33" s="27" t="str">
        <f>IF('Feuille de Saisie'!$Y38="","",IF('Feuille de Saisie'!$C38="H",LOOKUP('Feuille de Saisie'!$Y38,Parametres!$K$7:$K$27,Parametres!$A$7:$A$27),LOOKUP('Feuille de Saisie'!$Y38,Parametres!$K$40:$K$60,Parametres!$A$40:$A$60)))</f>
        <v/>
      </c>
      <c r="O33" s="27" t="str">
        <f>IF('Feuille de Saisie'!$AC38="","",IF('Feuille de Saisie'!$C38="H",IF('Feuille de Saisie'!$AC38&lt;Parametres!$Q$7,"20",LOOKUP('Feuille de Saisie'!$AC38,Parametres!$Q$7:$Q$27,Parametres!$P$7:$P$27)),IF('Feuille de Saisie'!$AC38&lt;Parametres!$Q$40,"20",LOOKUP('Feuille de Saisie'!$AC38,Parametres!$Q$40:$Q$60,Parametres!$P$40:$P$60))))</f>
        <v/>
      </c>
      <c r="P33" s="27" t="str">
        <f>IF('Feuille de Saisie'!$AG38="","",IF('Feuille de Saisie'!$C38="H",IF('Feuille de Saisie'!$AG38&lt;Parametres!$U$7,"20",LOOKUP('Feuille de Saisie'!$AG38,Parametres!$U$7:$U$27,Parametres!$P$7:$P$27)),IF('Feuille de Saisie'!$AG38&lt;Parametres!$U$40,"20",LOOKUP('Feuille de Saisie'!$AG38,Parametres!$U$40:$U$60,Parametres!$P$40:$P$60))))</f>
        <v/>
      </c>
      <c r="Q33" s="106" t="e">
        <f t="shared" si="0"/>
        <v>#DIV/0!</v>
      </c>
      <c r="R33" s="89">
        <f>'Feuille de Saisie'!AC38</f>
        <v>0</v>
      </c>
      <c r="S33" s="89">
        <f>'Feuille de Saisie'!AG38</f>
        <v>0</v>
      </c>
    </row>
    <row r="34" spans="3:19" x14ac:dyDescent="0.2">
      <c r="C34" s="26" t="str">
        <f>CONCATENATE('Feuille de Saisie'!A39," ",'Feuille de Saisie'!B39)</f>
        <v xml:space="preserve"> </v>
      </c>
      <c r="D34" s="26" t="str">
        <f>IF('Feuille de Saisie'!$C39="","",'Feuille de Saisie'!$C39)</f>
        <v/>
      </c>
      <c r="E34" s="63" t="str">
        <f>IF('Feuille de Saisie'!$D39="","",'Feuille de Saisie'!$D39)</f>
        <v/>
      </c>
      <c r="F34" s="27" t="str">
        <f>IF('Feuille de Saisie'!$J39="","",IF('Feuille de Saisie'!$C39="H",LOOKUP('Feuille de Saisie'!$M39,Parametres!$B$7:$B$27,Parametres!$A$7:$A$27),LOOKUP('Feuille de Saisie'!$M39,Parametres!$B$40:$B$60,Parametres!$A$40:$A$60)))</f>
        <v/>
      </c>
      <c r="G34" s="27" t="str">
        <f>IF('Feuille de Saisie'!$N39="","",IF('Feuille de Saisie'!$C39="H",LOOKUP('Feuille de Saisie'!$Q39,Parametres!$C$7:$C$27,Parametres!$A$7:$A$27),LOOKUP('Feuille de Saisie'!$Q39,Parametres!$C$40:$C$60,Parametres!$A$40:$A$60)))</f>
        <v/>
      </c>
      <c r="H34" s="27" t="str">
        <f>IF('Feuille de Saisie'!$R39="","",IF('Feuille de Saisie'!$C39="H",LOOKUP('Feuille de Saisie'!$R39,Parametres!$D$7:$D$27,Parametres!$A$7:$A$27),LOOKUP('Feuille de Saisie'!$R39,Parametres!$D$40:$D$60,Parametres!$A$40:$A$60)))</f>
        <v/>
      </c>
      <c r="I34" s="27" t="str">
        <f>IF('Feuille de Saisie'!$S39="","",IF('Feuille de Saisie'!$C39="H",LOOKUP('Feuille de Saisie'!$S39,Parametres!$E$7:$E$27,Parametres!$A$7:$A$27),LOOKUP('Feuille de Saisie'!$S39,Parametres!$E$40:$E$60,Parametres!$A$40:$A$60)))</f>
        <v/>
      </c>
      <c r="J34" s="27" t="str">
        <f>IF('Feuille de Saisie'!$T39="","",IF('Feuille de Saisie'!$C39="H",LOOKUP('Feuille de Saisie'!$T39,Parametres!$F$7:$F$27,Parametres!$A$7:$A$27),LOOKUP('Feuille de Saisie'!$T39,Parametres!$F$40:$F$60,Parametres!$A$40:$A$60)))</f>
        <v/>
      </c>
      <c r="K34" s="27" t="str">
        <f t="array" ref="K34">IF('Feuille de Saisie'!U39="","",IF('Feuille de Saisie'!$C39="H",IF(AND('Feuille de Saisie'!$N39&lt;Parametres!$G$8,'Feuille de Saisie'!$V39&gt;=Parametres!$H$8),"0",IF(AND('Feuille de Saisie'!$U39&gt;Parametres!$G$27,'Feuille de Saisie'!$V39=Parametres!$H$27),"20",INDEX(Parametres!$A$7:$A$27,MATCH(1,(Parametres!$G$7:$G$27='Feuille de Saisie'!$U39)*(Parametres!$H$7:$H$27='Feuille de Saisie'!$V39),0)))),IF(AND('Feuille de Saisie'!$U39&lt;Parametres!$G$41,'Feuille de Saisie'!$V39&gt;=Parametres!$H$41),"0",IF(AND('Feuille de Saisie'!$U39&gt;Parametres!$G$60,'Feuille de Saisie'!$V39=Parametres!$H$60),"20",INDEX(Parametres!$A$40:$A$60,MATCH(1,(Parametres!$G$40:$G$60='Feuille de Saisie'!$U39)*(Parametres!$H$40:$H$60='Feuille de Saisie'!$V39),0))))))</f>
        <v/>
      </c>
      <c r="L34" s="27" t="str">
        <f>IF('Feuille de Saisie'!$W39="","",IF('Feuille de Saisie'!$C39="H",LOOKUP('Feuille de Saisie'!$W39,Parametres!$I$7:$I$27,Parametres!$A$7:$A$27),LOOKUP('Feuille de Saisie'!$W39,Parametres!$I$40:$I$60,Parametres!$A$40:$A$60)))</f>
        <v/>
      </c>
      <c r="M34" s="27" t="str">
        <f>IF('Feuille de Saisie'!$X39="","",IF('Feuille de Saisie'!$C39="H",LOOKUP('Feuille de Saisie'!$X39,Parametres!$J$7:$J$27,Parametres!$A$7:$A$27),LOOKUP('Feuille de Saisie'!$X39,Parametres!$J$40:$J$60,Parametres!$A$40:$A$60)))</f>
        <v/>
      </c>
      <c r="N34" s="27" t="str">
        <f>IF('Feuille de Saisie'!$Y39="","",IF('Feuille de Saisie'!$C39="H",LOOKUP('Feuille de Saisie'!$Y39,Parametres!$K$7:$K$27,Parametres!$A$7:$A$27),LOOKUP('Feuille de Saisie'!$Y39,Parametres!$K$40:$K$60,Parametres!$A$40:$A$60)))</f>
        <v/>
      </c>
      <c r="O34" s="27" t="str">
        <f>IF('Feuille de Saisie'!$AC39="","",IF('Feuille de Saisie'!$C39="H",IF('Feuille de Saisie'!$AC39&lt;Parametres!$Q$7,"20",LOOKUP('Feuille de Saisie'!$AC39,Parametres!$Q$7:$Q$27,Parametres!$P$7:$P$27)),IF('Feuille de Saisie'!$AC39&lt;Parametres!$Q$40,"20",LOOKUP('Feuille de Saisie'!$AC39,Parametres!$Q$40:$Q$60,Parametres!$P$40:$P$60))))</f>
        <v/>
      </c>
      <c r="P34" s="27" t="str">
        <f>IF('Feuille de Saisie'!$AG39="","",IF('Feuille de Saisie'!$C39="H",IF('Feuille de Saisie'!$AG39&lt;Parametres!$U$7,"20",LOOKUP('Feuille de Saisie'!$AG39,Parametres!$U$7:$U$27,Parametres!$P$7:$P$27)),IF('Feuille de Saisie'!$AG39&lt;Parametres!$U$40,"20",LOOKUP('Feuille de Saisie'!$AG39,Parametres!$U$40:$U$60,Parametres!$P$40:$P$60))))</f>
        <v/>
      </c>
      <c r="Q34" s="106" t="e">
        <f t="shared" si="0"/>
        <v>#DIV/0!</v>
      </c>
      <c r="R34" s="89">
        <f>'Feuille de Saisie'!AC39</f>
        <v>0</v>
      </c>
      <c r="S34" s="89">
        <f>'Feuille de Saisie'!AG39</f>
        <v>0</v>
      </c>
    </row>
    <row r="35" spans="3:19" x14ac:dyDescent="0.2">
      <c r="C35" s="26" t="str">
        <f>CONCATENATE('Feuille de Saisie'!A40," ",'Feuille de Saisie'!B40)</f>
        <v xml:space="preserve"> </v>
      </c>
      <c r="D35" s="26" t="str">
        <f>IF('Feuille de Saisie'!$C40="","",'Feuille de Saisie'!$C40)</f>
        <v/>
      </c>
      <c r="E35" s="63" t="str">
        <f>IF('Feuille de Saisie'!$D40="","",'Feuille de Saisie'!$D40)</f>
        <v/>
      </c>
      <c r="F35" s="27" t="str">
        <f>IF('Feuille de Saisie'!$J40="","",IF('Feuille de Saisie'!$C40="H",LOOKUP('Feuille de Saisie'!$M40,Parametres!$B$7:$B$27,Parametres!$A$7:$A$27),LOOKUP('Feuille de Saisie'!$M40,Parametres!$B$40:$B$60,Parametres!$A$40:$A$60)))</f>
        <v/>
      </c>
      <c r="G35" s="27" t="str">
        <f>IF('Feuille de Saisie'!$N40="","",IF('Feuille de Saisie'!$C40="H",LOOKUP('Feuille de Saisie'!$Q40,Parametres!$C$7:$C$27,Parametres!$A$7:$A$27),LOOKUP('Feuille de Saisie'!$Q40,Parametres!$C$40:$C$60,Parametres!$A$40:$A$60)))</f>
        <v/>
      </c>
      <c r="H35" s="27" t="str">
        <f>IF('Feuille de Saisie'!$R40="","",IF('Feuille de Saisie'!$C40="H",LOOKUP('Feuille de Saisie'!$R40,Parametres!$D$7:$D$27,Parametres!$A$7:$A$27),LOOKUP('Feuille de Saisie'!$R40,Parametres!$D$40:$D$60,Parametres!$A$40:$A$60)))</f>
        <v/>
      </c>
      <c r="I35" s="27" t="str">
        <f>IF('Feuille de Saisie'!$S40="","",IF('Feuille de Saisie'!$C40="H",LOOKUP('Feuille de Saisie'!$S40,Parametres!$E$7:$E$27,Parametres!$A$7:$A$27),LOOKUP('Feuille de Saisie'!$S40,Parametres!$E$40:$E$60,Parametres!$A$40:$A$60)))</f>
        <v/>
      </c>
      <c r="J35" s="27" t="str">
        <f>IF('Feuille de Saisie'!$T40="","",IF('Feuille de Saisie'!$C40="H",LOOKUP('Feuille de Saisie'!$T40,Parametres!$F$7:$F$27,Parametres!$A$7:$A$27),LOOKUP('Feuille de Saisie'!$T40,Parametres!$F$40:$F$60,Parametres!$A$40:$A$60)))</f>
        <v/>
      </c>
      <c r="K35" s="27" t="str">
        <f t="array" ref="K35">IF('Feuille de Saisie'!U40="","",IF('Feuille de Saisie'!$C40="H",IF(AND('Feuille de Saisie'!$N40&lt;Parametres!$G$8,'Feuille de Saisie'!$V40&gt;=Parametres!$H$8),"0",IF(AND('Feuille de Saisie'!$U40&gt;Parametres!$G$27,'Feuille de Saisie'!$V40=Parametres!$H$27),"20",INDEX(Parametres!$A$7:$A$27,MATCH(1,(Parametres!$G$7:$G$27='Feuille de Saisie'!$U40)*(Parametres!$H$7:$H$27='Feuille de Saisie'!$V40),0)))),IF(AND('Feuille de Saisie'!$U40&lt;Parametres!$G$41,'Feuille de Saisie'!$V40&gt;=Parametres!$H$41),"0",IF(AND('Feuille de Saisie'!$U40&gt;Parametres!$G$60,'Feuille de Saisie'!$V40=Parametres!$H$60),"20",INDEX(Parametres!$A$40:$A$60,MATCH(1,(Parametres!$G$40:$G$60='Feuille de Saisie'!$U40)*(Parametres!$H$40:$H$60='Feuille de Saisie'!$V40),0))))))</f>
        <v/>
      </c>
      <c r="L35" s="27" t="str">
        <f>IF('Feuille de Saisie'!$W40="","",IF('Feuille de Saisie'!$C40="H",LOOKUP('Feuille de Saisie'!$W40,Parametres!$I$7:$I$27,Parametres!$A$7:$A$27),LOOKUP('Feuille de Saisie'!$W40,Parametres!$I$40:$I$60,Parametres!$A$40:$A$60)))</f>
        <v/>
      </c>
      <c r="M35" s="27" t="str">
        <f>IF('Feuille de Saisie'!$X40="","",IF('Feuille de Saisie'!$C40="H",LOOKUP('Feuille de Saisie'!$X40,Parametres!$J$7:$J$27,Parametres!$A$7:$A$27),LOOKUP('Feuille de Saisie'!$X40,Parametres!$J$40:$J$60,Parametres!$A$40:$A$60)))</f>
        <v/>
      </c>
      <c r="N35" s="27" t="str">
        <f>IF('Feuille de Saisie'!$Y40="","",IF('Feuille de Saisie'!$C40="H",LOOKUP('Feuille de Saisie'!$Y40,Parametres!$K$7:$K$27,Parametres!$A$7:$A$27),LOOKUP('Feuille de Saisie'!$Y40,Parametres!$K$40:$K$60,Parametres!$A$40:$A$60)))</f>
        <v/>
      </c>
      <c r="O35" s="27" t="str">
        <f>IF('Feuille de Saisie'!$AC40="","",IF('Feuille de Saisie'!$C40="H",IF('Feuille de Saisie'!$AC40&lt;Parametres!$Q$7,"20",LOOKUP('Feuille de Saisie'!$AC40,Parametres!$Q$7:$Q$27,Parametres!$P$7:$P$27)),IF('Feuille de Saisie'!$AC40&lt;Parametres!$Q$40,"20",LOOKUP('Feuille de Saisie'!$AC40,Parametres!$Q$40:$Q$60,Parametres!$P$40:$P$60))))</f>
        <v/>
      </c>
      <c r="P35" s="27" t="str">
        <f>IF('Feuille de Saisie'!$AG40="","",IF('Feuille de Saisie'!$C40="H",IF('Feuille de Saisie'!$AG40&lt;Parametres!$U$7,"20",LOOKUP('Feuille de Saisie'!$AG40,Parametres!$U$7:$U$27,Parametres!$P$7:$P$27)),IF('Feuille de Saisie'!$AG40&lt;Parametres!$U$40,"20",LOOKUP('Feuille de Saisie'!$AG40,Parametres!$U$40:$U$60,Parametres!$P$40:$P$60))))</f>
        <v/>
      </c>
      <c r="Q35" s="106" t="e">
        <f t="shared" si="0"/>
        <v>#DIV/0!</v>
      </c>
      <c r="R35" s="89">
        <f>'Feuille de Saisie'!AC40</f>
        <v>0</v>
      </c>
      <c r="S35" s="89">
        <f>'Feuille de Saisie'!AG40</f>
        <v>0</v>
      </c>
    </row>
    <row r="36" spans="3:19" x14ac:dyDescent="0.2">
      <c r="F36" s="2"/>
      <c r="G36" s="2"/>
      <c r="H36" s="2"/>
      <c r="I36" s="2"/>
      <c r="J36" s="2"/>
      <c r="K36" s="2"/>
      <c r="L36" s="2"/>
      <c r="M36" s="2"/>
      <c r="N36" s="2"/>
      <c r="O36" s="2"/>
      <c r="P36" s="2"/>
    </row>
    <row r="37" spans="3:19" x14ac:dyDescent="0.2">
      <c r="F37" s="2"/>
      <c r="G37" s="2"/>
      <c r="H37" s="2"/>
      <c r="I37" s="2"/>
      <c r="J37" s="2"/>
      <c r="K37" s="2"/>
      <c r="L37" s="2"/>
      <c r="M37" s="2"/>
      <c r="N37" s="2"/>
      <c r="O37" s="2"/>
      <c r="P37" s="2"/>
    </row>
    <row r="38" spans="3:19" x14ac:dyDescent="0.2">
      <c r="F38" s="2"/>
      <c r="G38" s="2"/>
      <c r="H38" s="2"/>
      <c r="I38" s="2"/>
      <c r="J38" s="2"/>
      <c r="K38" s="2"/>
      <c r="L38" s="2"/>
      <c r="M38" s="2"/>
      <c r="N38" s="2"/>
      <c r="O38" s="2"/>
      <c r="P38" s="2"/>
    </row>
    <row r="39" spans="3:19" x14ac:dyDescent="0.2">
      <c r="F39" s="2"/>
      <c r="G39" s="2"/>
      <c r="H39" s="2"/>
      <c r="I39" s="2"/>
      <c r="J39" s="2"/>
      <c r="K39" s="2"/>
      <c r="L39" s="2"/>
      <c r="M39" s="2"/>
      <c r="N39" s="2"/>
      <c r="O39" s="2"/>
      <c r="P39" s="2"/>
    </row>
    <row r="40" spans="3:19" x14ac:dyDescent="0.2">
      <c r="F40" s="2"/>
      <c r="G40" s="2"/>
      <c r="H40" s="2"/>
      <c r="I40" s="2"/>
      <c r="J40" s="2"/>
      <c r="K40" s="2"/>
      <c r="L40" s="2"/>
      <c r="M40" s="2"/>
      <c r="N40" s="2"/>
      <c r="O40" s="2"/>
      <c r="P40" s="2"/>
    </row>
    <row r="41" spans="3:19" x14ac:dyDescent="0.2">
      <c r="F41" s="2"/>
      <c r="G41" s="2"/>
      <c r="H41" s="2"/>
      <c r="I41" s="2"/>
      <c r="J41" s="2"/>
      <c r="K41" s="2"/>
      <c r="L41" s="2"/>
      <c r="M41" s="2"/>
      <c r="N41" s="2"/>
      <c r="O41" s="2"/>
      <c r="P41" s="2"/>
    </row>
    <row r="42" spans="3:19" x14ac:dyDescent="0.2">
      <c r="F42" s="2"/>
      <c r="G42" s="2"/>
      <c r="H42" s="2"/>
      <c r="I42" s="2"/>
      <c r="J42" s="2"/>
      <c r="K42" s="2"/>
      <c r="L42" s="2"/>
      <c r="M42" s="2"/>
      <c r="N42" s="2"/>
      <c r="O42" s="2"/>
      <c r="P42" s="2"/>
    </row>
    <row r="43" spans="3:19" x14ac:dyDescent="0.2">
      <c r="F43" s="2"/>
      <c r="G43" s="2"/>
      <c r="H43" s="2"/>
      <c r="I43" s="2"/>
      <c r="J43" s="2"/>
      <c r="K43" s="2"/>
      <c r="L43" s="2"/>
      <c r="M43" s="2"/>
      <c r="N43" s="2"/>
      <c r="O43" s="2"/>
      <c r="P43" s="2"/>
    </row>
    <row r="44" spans="3:19" x14ac:dyDescent="0.2">
      <c r="F44" s="2"/>
      <c r="G44" s="2"/>
      <c r="H44" s="2"/>
      <c r="I44" s="2"/>
      <c r="J44" s="2"/>
      <c r="K44" s="2"/>
      <c r="L44" s="2"/>
      <c r="M44" s="2"/>
      <c r="N44" s="2"/>
      <c r="O44" s="2"/>
      <c r="P44" s="2"/>
    </row>
    <row r="45" spans="3:19" x14ac:dyDescent="0.2">
      <c r="F45" s="2"/>
      <c r="G45" s="2"/>
      <c r="H45" s="2"/>
      <c r="I45" s="2"/>
      <c r="J45" s="2"/>
      <c r="K45" s="2"/>
      <c r="L45" s="2"/>
      <c r="M45" s="2"/>
      <c r="N45" s="2"/>
      <c r="O45" s="2"/>
      <c r="P45" s="2"/>
    </row>
    <row r="46" spans="3:19" x14ac:dyDescent="0.2">
      <c r="F46" s="2"/>
      <c r="G46" s="2"/>
      <c r="H46" s="2"/>
      <c r="I46" s="2"/>
      <c r="J46" s="2"/>
      <c r="K46" s="2"/>
      <c r="L46" s="2"/>
      <c r="M46" s="2"/>
      <c r="N46" s="2"/>
      <c r="O46" s="2"/>
      <c r="P46" s="2"/>
    </row>
    <row r="47" spans="3:19" x14ac:dyDescent="0.2">
      <c r="F47" s="2"/>
      <c r="G47" s="2"/>
      <c r="H47" s="2"/>
      <c r="I47" s="2"/>
      <c r="J47" s="2"/>
      <c r="K47" s="2"/>
      <c r="L47" s="2"/>
      <c r="M47" s="2"/>
      <c r="N47" s="2"/>
      <c r="O47" s="2"/>
      <c r="P47" s="2"/>
    </row>
    <row r="48" spans="3:19" x14ac:dyDescent="0.2">
      <c r="F48" s="2"/>
      <c r="G48" s="2"/>
      <c r="H48" s="2"/>
      <c r="I48" s="2"/>
      <c r="J48" s="2"/>
      <c r="K48" s="2"/>
      <c r="L48" s="2"/>
      <c r="M48" s="2"/>
      <c r="N48" s="2"/>
      <c r="O48" s="2"/>
      <c r="P48" s="2"/>
    </row>
    <row r="49" spans="6:16" x14ac:dyDescent="0.2">
      <c r="F49" s="2"/>
      <c r="G49" s="2"/>
      <c r="H49" s="2"/>
      <c r="I49" s="2"/>
      <c r="J49" s="2"/>
      <c r="K49" s="2"/>
      <c r="L49" s="2"/>
      <c r="M49" s="2"/>
      <c r="N49" s="2"/>
      <c r="O49" s="2"/>
      <c r="P49" s="2"/>
    </row>
    <row r="50" spans="6:16" x14ac:dyDescent="0.2">
      <c r="F50" s="2"/>
      <c r="G50" s="2"/>
      <c r="H50" s="2"/>
      <c r="I50" s="2"/>
      <c r="J50" s="2"/>
      <c r="K50" s="2"/>
      <c r="L50" s="2"/>
      <c r="M50" s="2"/>
      <c r="N50" s="2"/>
      <c r="O50" s="2"/>
      <c r="P50" s="2"/>
    </row>
    <row r="51" spans="6:16" x14ac:dyDescent="0.2">
      <c r="F51" s="2"/>
      <c r="G51" s="2"/>
      <c r="H51" s="2"/>
      <c r="I51" s="2"/>
      <c r="J51" s="2"/>
      <c r="K51" s="2"/>
      <c r="L51" s="2"/>
      <c r="M51" s="2"/>
      <c r="N51" s="2"/>
      <c r="O51" s="2"/>
      <c r="P51" s="2"/>
    </row>
    <row r="52" spans="6:16" x14ac:dyDescent="0.2">
      <c r="F52" s="2"/>
      <c r="G52" s="2"/>
      <c r="H52" s="2"/>
      <c r="I52" s="2"/>
      <c r="J52" s="2"/>
      <c r="K52" s="2"/>
      <c r="L52" s="2"/>
      <c r="M52" s="2"/>
      <c r="N52" s="2"/>
      <c r="O52" s="2"/>
      <c r="P52" s="2"/>
    </row>
    <row r="53" spans="6:16" x14ac:dyDescent="0.2">
      <c r="F53" s="2"/>
      <c r="G53" s="2"/>
      <c r="H53" s="2"/>
      <c r="I53" s="2"/>
      <c r="J53" s="2"/>
      <c r="K53" s="2"/>
      <c r="L53" s="2"/>
      <c r="M53" s="2"/>
      <c r="N53" s="2"/>
      <c r="O53" s="2"/>
      <c r="P53" s="2"/>
    </row>
    <row r="54" spans="6:16" x14ac:dyDescent="0.2">
      <c r="F54" s="2"/>
      <c r="G54" s="2"/>
      <c r="H54" s="2"/>
      <c r="I54" s="2"/>
      <c r="J54" s="2"/>
      <c r="K54" s="2"/>
      <c r="L54" s="2"/>
      <c r="M54" s="2"/>
      <c r="N54" s="2"/>
      <c r="O54" s="2"/>
      <c r="P54" s="2"/>
    </row>
    <row r="55" spans="6:16" x14ac:dyDescent="0.2">
      <c r="F55" s="2"/>
      <c r="G55" s="2"/>
      <c r="H55" s="2"/>
      <c r="I55" s="2"/>
      <c r="J55" s="2"/>
      <c r="K55" s="2"/>
      <c r="L55" s="2"/>
      <c r="M55" s="2"/>
      <c r="N55" s="2"/>
      <c r="O55" s="2"/>
      <c r="P55" s="2"/>
    </row>
    <row r="56" spans="6:16" x14ac:dyDescent="0.2">
      <c r="F56" s="2"/>
      <c r="G56" s="2"/>
      <c r="H56" s="2"/>
      <c r="I56" s="2"/>
      <c r="J56" s="2"/>
      <c r="K56" s="2"/>
      <c r="L56" s="2"/>
      <c r="M56" s="2"/>
      <c r="N56" s="2"/>
      <c r="O56" s="2"/>
      <c r="P56" s="2"/>
    </row>
    <row r="57" spans="6:16" x14ac:dyDescent="0.2">
      <c r="F57" s="2"/>
      <c r="G57" s="2"/>
      <c r="H57" s="2"/>
      <c r="I57" s="2"/>
      <c r="J57" s="2"/>
      <c r="K57" s="2"/>
      <c r="L57" s="2"/>
      <c r="M57" s="2"/>
    </row>
    <row r="58" spans="6:16" x14ac:dyDescent="0.2">
      <c r="F58" s="2"/>
      <c r="G58" s="2"/>
      <c r="H58" s="2"/>
      <c r="I58" s="2"/>
      <c r="J58" s="2"/>
      <c r="K58" s="2"/>
      <c r="L58" s="2"/>
      <c r="M58" s="2"/>
    </row>
    <row r="59" spans="6:16" x14ac:dyDescent="0.2">
      <c r="F59" s="2"/>
      <c r="G59" s="2"/>
      <c r="H59" s="2"/>
      <c r="I59" s="2"/>
      <c r="J59" s="2"/>
      <c r="K59" s="2"/>
      <c r="L59" s="2"/>
      <c r="M59" s="2"/>
    </row>
    <row r="60" spans="6:16" x14ac:dyDescent="0.2">
      <c r="F60" s="2"/>
      <c r="G60" s="2"/>
      <c r="H60" s="2"/>
      <c r="I60" s="2"/>
      <c r="J60" s="2"/>
      <c r="K60" s="2"/>
      <c r="L60" s="2"/>
      <c r="M60" s="2"/>
    </row>
    <row r="61" spans="6:16" x14ac:dyDescent="0.2">
      <c r="F61" s="2"/>
      <c r="G61" s="2"/>
      <c r="H61" s="2"/>
      <c r="I61" s="2"/>
      <c r="J61" s="2"/>
      <c r="K61" s="2"/>
      <c r="L61" s="2"/>
      <c r="M61" s="2"/>
    </row>
    <row r="62" spans="6:16" x14ac:dyDescent="0.2">
      <c r="F62" s="2"/>
      <c r="G62" s="2"/>
      <c r="H62" s="2"/>
      <c r="I62" s="2"/>
      <c r="J62" s="2"/>
      <c r="K62" s="2"/>
      <c r="L62" s="2"/>
      <c r="M62" s="2"/>
    </row>
    <row r="63" spans="6:16" x14ac:dyDescent="0.2">
      <c r="F63" s="2"/>
      <c r="G63" s="2"/>
      <c r="H63" s="2"/>
      <c r="I63" s="2"/>
      <c r="J63" s="2"/>
      <c r="K63" s="2"/>
      <c r="L63" s="2"/>
      <c r="M63" s="2"/>
    </row>
    <row r="64" spans="6:16" x14ac:dyDescent="0.2">
      <c r="F64" s="2"/>
      <c r="G64" s="2"/>
      <c r="H64" s="2"/>
      <c r="I64" s="2"/>
      <c r="J64" s="2"/>
      <c r="K64" s="2"/>
      <c r="L64" s="2"/>
      <c r="M64" s="2"/>
    </row>
    <row r="65" spans="6:18" x14ac:dyDescent="0.2">
      <c r="F65" s="2"/>
      <c r="G65" s="2"/>
      <c r="H65" s="2"/>
      <c r="I65" s="2"/>
      <c r="J65" s="2"/>
      <c r="K65" s="2"/>
      <c r="L65" s="2"/>
      <c r="M65" s="2"/>
      <c r="Q65"/>
      <c r="R65"/>
    </row>
    <row r="66" spans="6:18" x14ac:dyDescent="0.2">
      <c r="F66" s="2"/>
      <c r="G66" s="2"/>
      <c r="H66" s="2"/>
      <c r="I66" s="2"/>
      <c r="J66" s="2"/>
      <c r="K66" s="2"/>
      <c r="L66" s="2"/>
      <c r="M66" s="2"/>
      <c r="Q66"/>
      <c r="R66"/>
    </row>
    <row r="67" spans="6:18" x14ac:dyDescent="0.2">
      <c r="F67" s="2"/>
      <c r="G67" s="2"/>
      <c r="H67" s="2"/>
      <c r="I67" s="2"/>
      <c r="J67" s="2"/>
      <c r="K67" s="2"/>
      <c r="L67" s="2"/>
      <c r="M67" s="2"/>
      <c r="Q67"/>
      <c r="R67"/>
    </row>
    <row r="68" spans="6:18" x14ac:dyDescent="0.2">
      <c r="F68" s="2"/>
      <c r="G68" s="2"/>
      <c r="H68" s="2"/>
      <c r="I68" s="2"/>
      <c r="J68" s="2"/>
      <c r="K68" s="2"/>
      <c r="L68" s="2"/>
      <c r="M68" s="2"/>
      <c r="Q68"/>
      <c r="R68"/>
    </row>
    <row r="69" spans="6:18" x14ac:dyDescent="0.2">
      <c r="F69" s="2"/>
      <c r="G69" s="2"/>
      <c r="H69" s="2"/>
      <c r="I69" s="2"/>
      <c r="J69" s="2"/>
      <c r="K69" s="2"/>
      <c r="L69" s="2"/>
      <c r="M69" s="2"/>
      <c r="Q69"/>
      <c r="R69"/>
    </row>
  </sheetData>
  <mergeCells count="17">
    <mergeCell ref="N3:N4"/>
    <mergeCell ref="O3:O4"/>
    <mergeCell ref="Q3:Q4"/>
    <mergeCell ref="S3:S4"/>
    <mergeCell ref="R3:R4"/>
    <mergeCell ref="P3:P4"/>
    <mergeCell ref="L3:L4"/>
    <mergeCell ref="M3:M4"/>
    <mergeCell ref="A2:C2"/>
    <mergeCell ref="F3:F4"/>
    <mergeCell ref="G3:G4"/>
    <mergeCell ref="H3:H4"/>
    <mergeCell ref="K3:K4"/>
    <mergeCell ref="F2:G2"/>
    <mergeCell ref="I3:I4"/>
    <mergeCell ref="J3:J4"/>
    <mergeCell ref="H2:J2"/>
  </mergeCells>
  <dataValidations count="1">
    <dataValidation type="list" allowBlank="1" showInputMessage="1" showErrorMessage="1" sqref="V3" xr:uid="{00000000-0002-0000-0500-000000000000}">
      <formula1>$C$5:$C$35</formula1>
    </dataValidation>
  </dataValidations>
  <pageMargins left="0.7" right="0.7" top="0.75" bottom="0.75" header="0.3" footer="0.3"/>
  <pageSetup paperSize="9"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15"/>
  <sheetViews>
    <sheetView workbookViewId="0">
      <selection activeCell="F10" sqref="F10"/>
    </sheetView>
  </sheetViews>
  <sheetFormatPr baseColWidth="10" defaultRowHeight="16" x14ac:dyDescent="0.2"/>
  <cols>
    <col min="2" max="3" width="26.83203125" style="1" customWidth="1"/>
    <col min="4" max="4" width="47.1640625" style="1" customWidth="1"/>
    <col min="5" max="5" width="62.6640625" style="1" customWidth="1"/>
    <col min="6" max="6" width="26.5" customWidth="1"/>
  </cols>
  <sheetData>
    <row r="2" spans="1:7" ht="17" x14ac:dyDescent="0.2">
      <c r="A2" s="3"/>
      <c r="B2" s="54" t="s">
        <v>0</v>
      </c>
      <c r="C2" s="54" t="s">
        <v>29</v>
      </c>
      <c r="D2" s="54" t="s">
        <v>7</v>
      </c>
      <c r="E2" s="54" t="s">
        <v>1</v>
      </c>
      <c r="F2" s="54" t="s">
        <v>2</v>
      </c>
    </row>
    <row r="3" spans="1:7" x14ac:dyDescent="0.2">
      <c r="A3" s="3"/>
      <c r="B3" s="3"/>
      <c r="C3" s="3"/>
      <c r="D3" s="3"/>
      <c r="E3" s="3"/>
      <c r="F3" s="3"/>
    </row>
    <row r="4" spans="1:7" ht="119" x14ac:dyDescent="0.2">
      <c r="A4" s="53">
        <v>1</v>
      </c>
      <c r="B4" s="53" t="s">
        <v>3</v>
      </c>
      <c r="C4" s="53" t="s">
        <v>30</v>
      </c>
      <c r="D4" s="53" t="s">
        <v>38</v>
      </c>
      <c r="E4" s="53" t="s">
        <v>4</v>
      </c>
      <c r="F4" s="53" t="s">
        <v>5</v>
      </c>
    </row>
    <row r="5" spans="1:7" ht="102" x14ac:dyDescent="0.2">
      <c r="A5" s="53">
        <v>2</v>
      </c>
      <c r="B5" s="53" t="s">
        <v>6</v>
      </c>
      <c r="C5" s="53" t="s">
        <v>31</v>
      </c>
      <c r="D5" s="53" t="s">
        <v>39</v>
      </c>
      <c r="E5" s="53" t="s">
        <v>80</v>
      </c>
      <c r="F5" s="53" t="s">
        <v>21</v>
      </c>
      <c r="G5" s="55"/>
    </row>
    <row r="6" spans="1:7" ht="51" x14ac:dyDescent="0.2">
      <c r="A6" s="53">
        <v>3</v>
      </c>
      <c r="B6" s="53" t="s">
        <v>8</v>
      </c>
      <c r="C6" s="53" t="s">
        <v>32</v>
      </c>
      <c r="D6" s="53" t="s">
        <v>10</v>
      </c>
      <c r="E6" s="53" t="s">
        <v>9</v>
      </c>
      <c r="F6" s="53" t="s">
        <v>11</v>
      </c>
    </row>
    <row r="7" spans="1:7" ht="34" x14ac:dyDescent="0.2">
      <c r="A7" s="53">
        <v>4</v>
      </c>
      <c r="B7" s="53" t="s">
        <v>12</v>
      </c>
      <c r="C7" s="53" t="s">
        <v>34</v>
      </c>
      <c r="D7" s="53" t="s">
        <v>81</v>
      </c>
      <c r="E7" s="53" t="s">
        <v>13</v>
      </c>
      <c r="F7" s="53" t="s">
        <v>14</v>
      </c>
    </row>
    <row r="8" spans="1:7" ht="17" x14ac:dyDescent="0.2">
      <c r="A8" s="53">
        <v>5</v>
      </c>
      <c r="B8" s="53" t="s">
        <v>15</v>
      </c>
      <c r="C8" s="53" t="s">
        <v>36</v>
      </c>
      <c r="D8" s="53" t="s">
        <v>16</v>
      </c>
      <c r="E8" s="53"/>
      <c r="F8" s="53" t="s">
        <v>14</v>
      </c>
    </row>
    <row r="9" spans="1:7" ht="17" x14ac:dyDescent="0.2">
      <c r="A9" s="53">
        <v>6</v>
      </c>
      <c r="B9" s="53" t="s">
        <v>17</v>
      </c>
      <c r="C9" s="53" t="s">
        <v>17</v>
      </c>
      <c r="D9" s="53" t="s">
        <v>18</v>
      </c>
      <c r="E9" s="53"/>
      <c r="F9" s="53" t="s">
        <v>14</v>
      </c>
    </row>
    <row r="10" spans="1:7" ht="187" x14ac:dyDescent="0.2">
      <c r="A10" s="53">
        <v>7</v>
      </c>
      <c r="B10" s="53" t="s">
        <v>19</v>
      </c>
      <c r="C10" s="53" t="s">
        <v>83</v>
      </c>
      <c r="D10" s="53" t="s">
        <v>85</v>
      </c>
      <c r="E10" s="56" t="s">
        <v>82</v>
      </c>
      <c r="F10" s="53" t="s">
        <v>147</v>
      </c>
    </row>
    <row r="11" spans="1:7" ht="221" x14ac:dyDescent="0.2">
      <c r="A11" s="53">
        <v>8</v>
      </c>
      <c r="B11" s="53" t="s">
        <v>20</v>
      </c>
      <c r="C11" s="53" t="s">
        <v>37</v>
      </c>
      <c r="D11" s="53" t="s">
        <v>22</v>
      </c>
      <c r="E11" s="56" t="s">
        <v>84</v>
      </c>
      <c r="F11" s="53" t="s">
        <v>147</v>
      </c>
    </row>
    <row r="12" spans="1:7" ht="122" customHeight="1" x14ac:dyDescent="0.2">
      <c r="A12" s="53">
        <v>9</v>
      </c>
      <c r="B12" s="53" t="s">
        <v>87</v>
      </c>
      <c r="C12" s="53" t="s">
        <v>91</v>
      </c>
      <c r="D12" s="53" t="s">
        <v>90</v>
      </c>
      <c r="E12" s="56" t="s">
        <v>92</v>
      </c>
      <c r="F12" s="53" t="s">
        <v>147</v>
      </c>
    </row>
    <row r="13" spans="1:7" ht="404" x14ac:dyDescent="0.2">
      <c r="A13" s="53">
        <v>10</v>
      </c>
      <c r="B13" s="53" t="s">
        <v>23</v>
      </c>
      <c r="C13" s="53" t="s">
        <v>23</v>
      </c>
      <c r="D13" s="56" t="s">
        <v>138</v>
      </c>
      <c r="E13" s="53" t="s">
        <v>137</v>
      </c>
      <c r="F13" s="53" t="s">
        <v>24</v>
      </c>
    </row>
    <row r="14" spans="1:7" ht="17" x14ac:dyDescent="0.2">
      <c r="A14" s="53">
        <v>11</v>
      </c>
      <c r="B14" s="53" t="s">
        <v>25</v>
      </c>
      <c r="C14" s="53" t="s">
        <v>33</v>
      </c>
      <c r="D14" s="53" t="s">
        <v>26</v>
      </c>
      <c r="E14" s="53" t="s">
        <v>27</v>
      </c>
      <c r="F14" s="53" t="s">
        <v>28</v>
      </c>
    </row>
    <row r="15" spans="1:7" x14ac:dyDescent="0.2">
      <c r="A15" s="57"/>
    </row>
  </sheetData>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60"/>
  <sheetViews>
    <sheetView workbookViewId="0">
      <selection activeCell="F44" sqref="F44"/>
    </sheetView>
  </sheetViews>
  <sheetFormatPr baseColWidth="10" defaultRowHeight="16" x14ac:dyDescent="0.2"/>
  <cols>
    <col min="12" max="12" width="10.83203125" hidden="1" customWidth="1"/>
    <col min="13" max="14" width="0" hidden="1" customWidth="1"/>
    <col min="18" max="18" width="10.83203125" hidden="1" customWidth="1"/>
    <col min="19" max="20" width="0" hidden="1" customWidth="1"/>
    <col min="22" max="22" width="10.83203125" hidden="1" customWidth="1"/>
    <col min="23" max="24" width="0" hidden="1" customWidth="1"/>
  </cols>
  <sheetData>
    <row r="1" spans="1:24" ht="34" customHeight="1" x14ac:dyDescent="0.2">
      <c r="A1" s="196" t="s">
        <v>122</v>
      </c>
      <c r="B1" s="196"/>
      <c r="C1" s="196"/>
      <c r="D1" s="196"/>
      <c r="E1" s="196"/>
      <c r="F1" s="196"/>
      <c r="G1" s="196"/>
      <c r="H1" s="196"/>
      <c r="I1" s="196"/>
      <c r="J1" s="196"/>
      <c r="K1" s="196"/>
      <c r="L1" s="196"/>
      <c r="M1" s="196"/>
      <c r="N1" s="196"/>
      <c r="O1" s="196"/>
      <c r="P1" s="196"/>
      <c r="Q1" s="196"/>
      <c r="R1" s="196"/>
      <c r="S1" s="196"/>
      <c r="T1" s="196"/>
      <c r="U1" s="196"/>
      <c r="V1" s="196"/>
      <c r="W1" s="196"/>
      <c r="X1" s="196"/>
    </row>
    <row r="2" spans="1:24" ht="34" customHeight="1" x14ac:dyDescent="0.2">
      <c r="A2" s="196"/>
      <c r="B2" s="196"/>
      <c r="C2" s="196"/>
      <c r="D2" s="196"/>
      <c r="E2" s="196"/>
      <c r="F2" s="196"/>
      <c r="G2" s="196"/>
      <c r="H2" s="196"/>
      <c r="I2" s="196"/>
      <c r="J2" s="196"/>
      <c r="K2" s="196"/>
      <c r="L2" s="196"/>
      <c r="M2" s="196"/>
      <c r="N2" s="196"/>
      <c r="O2" s="196"/>
      <c r="P2" s="196"/>
      <c r="Q2" s="196"/>
      <c r="R2" s="196"/>
      <c r="S2" s="196"/>
      <c r="T2" s="196"/>
      <c r="U2" s="196"/>
      <c r="V2" s="196"/>
      <c r="W2" s="196"/>
      <c r="X2" s="196"/>
    </row>
    <row r="3" spans="1:24" x14ac:dyDescent="0.2">
      <c r="A3" s="2"/>
      <c r="B3" s="2"/>
      <c r="C3" s="2"/>
      <c r="D3" s="2"/>
      <c r="E3" s="2"/>
      <c r="F3" s="2"/>
      <c r="G3" s="2"/>
      <c r="H3" s="2"/>
      <c r="I3" s="2"/>
      <c r="J3" s="2"/>
      <c r="K3" s="2"/>
      <c r="L3" s="2"/>
      <c r="M3" s="2"/>
      <c r="N3" s="2"/>
      <c r="O3" s="2"/>
      <c r="P3" s="2"/>
      <c r="Q3" s="2"/>
      <c r="R3" s="2"/>
      <c r="S3" s="2"/>
      <c r="T3" s="2"/>
    </row>
    <row r="4" spans="1:24" x14ac:dyDescent="0.2">
      <c r="A4" s="2"/>
      <c r="B4" s="178" t="s">
        <v>68</v>
      </c>
      <c r="C4" s="178" t="s">
        <v>69</v>
      </c>
      <c r="D4" s="178" t="s">
        <v>70</v>
      </c>
      <c r="E4" s="178" t="s">
        <v>19</v>
      </c>
      <c r="F4" s="178" t="s">
        <v>87</v>
      </c>
      <c r="G4" s="197" t="s">
        <v>8</v>
      </c>
      <c r="H4" s="198"/>
      <c r="I4" s="178" t="s">
        <v>71</v>
      </c>
      <c r="J4" s="177" t="s">
        <v>78</v>
      </c>
      <c r="K4" s="177" t="s">
        <v>23</v>
      </c>
      <c r="L4" s="177"/>
      <c r="M4" s="177"/>
      <c r="N4" s="177"/>
      <c r="O4" s="80"/>
      <c r="P4" s="81"/>
      <c r="Q4" s="202" t="s">
        <v>42</v>
      </c>
      <c r="R4" s="29"/>
      <c r="S4" s="29"/>
      <c r="T4" s="30"/>
      <c r="U4" s="202" t="s">
        <v>77</v>
      </c>
    </row>
    <row r="5" spans="1:24" x14ac:dyDescent="0.2">
      <c r="A5" s="2"/>
      <c r="B5" s="179"/>
      <c r="C5" s="179"/>
      <c r="D5" s="179"/>
      <c r="E5" s="179"/>
      <c r="F5" s="179"/>
      <c r="G5" s="199"/>
      <c r="H5" s="200"/>
      <c r="I5" s="179"/>
      <c r="J5" s="177"/>
      <c r="K5" s="177"/>
      <c r="L5" s="177"/>
      <c r="M5" s="177"/>
      <c r="N5" s="177"/>
      <c r="O5" s="80"/>
      <c r="P5" s="82"/>
      <c r="Q5" s="202"/>
      <c r="R5" s="31"/>
      <c r="S5" s="31"/>
      <c r="T5" s="32"/>
      <c r="U5" s="202"/>
    </row>
    <row r="6" spans="1:24" x14ac:dyDescent="0.2">
      <c r="A6" s="27" t="s">
        <v>72</v>
      </c>
      <c r="B6" s="65" t="s">
        <v>73</v>
      </c>
      <c r="C6" s="66"/>
      <c r="D6" s="33" t="s">
        <v>74</v>
      </c>
      <c r="E6" s="33" t="s">
        <v>74</v>
      </c>
      <c r="F6" s="33" t="s">
        <v>74</v>
      </c>
      <c r="G6" s="33" t="s">
        <v>74</v>
      </c>
      <c r="H6" s="79" t="s">
        <v>124</v>
      </c>
      <c r="I6" s="67" t="s">
        <v>75</v>
      </c>
      <c r="J6" s="68" t="s">
        <v>76</v>
      </c>
      <c r="K6" s="67" t="s">
        <v>56</v>
      </c>
      <c r="L6" s="74" t="s">
        <v>57</v>
      </c>
      <c r="M6" s="75" t="s">
        <v>58</v>
      </c>
      <c r="N6" s="75" t="s">
        <v>59</v>
      </c>
      <c r="O6" s="83"/>
      <c r="P6" s="27" t="s">
        <v>72</v>
      </c>
      <c r="Q6" s="67" t="s">
        <v>56</v>
      </c>
      <c r="R6" s="74" t="s">
        <v>57</v>
      </c>
      <c r="S6" s="75" t="s">
        <v>58</v>
      </c>
      <c r="T6" s="76" t="s">
        <v>59</v>
      </c>
      <c r="U6" s="67" t="s">
        <v>56</v>
      </c>
      <c r="V6" s="33" t="s">
        <v>57</v>
      </c>
      <c r="W6" s="33" t="s">
        <v>58</v>
      </c>
      <c r="X6" s="33" t="s">
        <v>59</v>
      </c>
    </row>
    <row r="7" spans="1:24" x14ac:dyDescent="0.2">
      <c r="A7" s="43">
        <v>0</v>
      </c>
      <c r="B7" s="97">
        <v>0</v>
      </c>
      <c r="C7" s="97">
        <v>0</v>
      </c>
      <c r="D7" s="73">
        <v>0</v>
      </c>
      <c r="E7" s="73">
        <v>0</v>
      </c>
      <c r="F7" s="73">
        <v>0</v>
      </c>
      <c r="G7" s="73">
        <v>0</v>
      </c>
      <c r="H7" s="73">
        <v>0</v>
      </c>
      <c r="I7" s="34">
        <v>0</v>
      </c>
      <c r="J7" s="35">
        <v>0</v>
      </c>
      <c r="K7" s="78">
        <v>0</v>
      </c>
      <c r="L7" s="2">
        <f>MINUTE(K7)</f>
        <v>0</v>
      </c>
      <c r="M7" s="2">
        <f>SECOND(K7)</f>
        <v>0</v>
      </c>
      <c r="N7" s="2">
        <f>L7*60+M7</f>
        <v>0</v>
      </c>
      <c r="O7" s="2"/>
      <c r="P7" s="36">
        <v>20</v>
      </c>
      <c r="Q7" s="90">
        <v>7.1759259259259259E-3</v>
      </c>
      <c r="R7" s="2">
        <f>MINUTE(Q7)</f>
        <v>10</v>
      </c>
      <c r="S7" s="2">
        <f>SECOND(Q7)</f>
        <v>20</v>
      </c>
      <c r="T7" s="2">
        <f>R7*60+S7</f>
        <v>620</v>
      </c>
      <c r="U7" s="90">
        <v>4.4560185185185189E-3</v>
      </c>
      <c r="V7" s="2">
        <f>MINUTE(U7)</f>
        <v>6</v>
      </c>
      <c r="W7" s="2">
        <f>SECOND(U7)</f>
        <v>25</v>
      </c>
      <c r="X7" s="2">
        <f>V7*60+W7</f>
        <v>385</v>
      </c>
    </row>
    <row r="8" spans="1:24" x14ac:dyDescent="0.2">
      <c r="A8" s="43">
        <v>1</v>
      </c>
      <c r="B8" s="98">
        <v>0.53</v>
      </c>
      <c r="C8" s="98">
        <v>0.53</v>
      </c>
      <c r="D8" s="69">
        <v>1</v>
      </c>
      <c r="E8" s="69">
        <v>1</v>
      </c>
      <c r="F8" s="69">
        <v>1</v>
      </c>
      <c r="G8" s="70">
        <v>9</v>
      </c>
      <c r="H8" s="70">
        <v>10</v>
      </c>
      <c r="I8" s="103">
        <v>27.692536784030992</v>
      </c>
      <c r="J8" s="71">
        <v>425</v>
      </c>
      <c r="K8" s="90">
        <v>9.2592592592592444E-4</v>
      </c>
      <c r="L8" s="2">
        <f>MINUTE(K8)</f>
        <v>1</v>
      </c>
      <c r="M8" s="2">
        <f>SECOND(K8)</f>
        <v>20</v>
      </c>
      <c r="N8" s="2">
        <f>L8*60+M8</f>
        <v>80</v>
      </c>
      <c r="O8" s="2"/>
      <c r="P8" s="36">
        <v>19</v>
      </c>
      <c r="Q8" s="102">
        <v>7.3040674603174587E-3</v>
      </c>
      <c r="R8" s="2">
        <f>MINUTE(Q8)</f>
        <v>10</v>
      </c>
      <c r="S8" s="2">
        <f>SECOND(Q8)</f>
        <v>31</v>
      </c>
      <c r="T8" s="2">
        <f>R8*60+S8</f>
        <v>631</v>
      </c>
      <c r="U8" s="102">
        <v>4.4907407407407405E-3</v>
      </c>
      <c r="V8" s="2">
        <f>MINUTE(U8)</f>
        <v>6</v>
      </c>
      <c r="W8" s="2">
        <f>SECOND(U8)</f>
        <v>28</v>
      </c>
      <c r="X8" s="2">
        <f>V8*60+W8</f>
        <v>388</v>
      </c>
    </row>
    <row r="9" spans="1:24" x14ac:dyDescent="0.2">
      <c r="A9" s="43">
        <v>2</v>
      </c>
      <c r="B9" s="97">
        <v>0.56000000000000005</v>
      </c>
      <c r="C9" s="97">
        <v>0.56000000000000005</v>
      </c>
      <c r="D9" s="48">
        <v>2</v>
      </c>
      <c r="E9" s="48">
        <v>2</v>
      </c>
      <c r="F9" s="48">
        <v>2</v>
      </c>
      <c r="G9" s="64">
        <v>10</v>
      </c>
      <c r="H9" s="64">
        <v>10</v>
      </c>
      <c r="I9" s="96">
        <v>29.925112061995804</v>
      </c>
      <c r="J9" s="37">
        <v>450</v>
      </c>
      <c r="K9" s="90">
        <v>1.0416666666666651E-3</v>
      </c>
      <c r="L9" s="2">
        <f t="shared" ref="L9:L27" si="0">MINUTE(K9)</f>
        <v>1</v>
      </c>
      <c r="M9" s="2">
        <f t="shared" ref="M9:M27" si="1">SECOND(K9)</f>
        <v>30</v>
      </c>
      <c r="N9" s="2">
        <f t="shared" ref="N9:N27" si="2">L9*60+M9</f>
        <v>90</v>
      </c>
      <c r="O9" s="2"/>
      <c r="P9" s="38">
        <v>18</v>
      </c>
      <c r="Q9" s="90">
        <v>7.4322089947089923E-3</v>
      </c>
      <c r="R9" s="2">
        <f t="shared" ref="R9:R27" si="3">MINUTE(Q9)</f>
        <v>10</v>
      </c>
      <c r="S9" s="2">
        <f t="shared" ref="S9:S27" si="4">SECOND(Q9)</f>
        <v>42</v>
      </c>
      <c r="T9" s="2">
        <f t="shared" ref="T9:T27" si="5">R9*60+S9</f>
        <v>642</v>
      </c>
      <c r="U9" s="90">
        <v>4.5254629629629603E-3</v>
      </c>
      <c r="V9" s="2">
        <f t="shared" ref="V9:V27" si="6">MINUTE(U9)</f>
        <v>6</v>
      </c>
      <c r="W9" s="2">
        <f t="shared" ref="W9:W27" si="7">SECOND(U9)</f>
        <v>31</v>
      </c>
      <c r="X9" s="2">
        <f t="shared" ref="X9:X27" si="8">V9*60+W9</f>
        <v>391</v>
      </c>
    </row>
    <row r="10" spans="1:24" x14ac:dyDescent="0.2">
      <c r="A10" s="42">
        <v>3</v>
      </c>
      <c r="B10" s="97">
        <v>0.59</v>
      </c>
      <c r="C10" s="97">
        <v>0.59</v>
      </c>
      <c r="D10" s="48">
        <v>3</v>
      </c>
      <c r="E10" s="48">
        <v>3</v>
      </c>
      <c r="F10" s="48">
        <v>3</v>
      </c>
      <c r="G10" s="70">
        <v>11</v>
      </c>
      <c r="H10" s="70">
        <v>10</v>
      </c>
      <c r="I10" s="96">
        <v>32.157687339960617</v>
      </c>
      <c r="J10" s="37">
        <v>475</v>
      </c>
      <c r="K10" s="90">
        <v>1.1574074074074058E-3</v>
      </c>
      <c r="L10" s="2">
        <f t="shared" si="0"/>
        <v>1</v>
      </c>
      <c r="M10" s="2">
        <f t="shared" si="1"/>
        <v>40</v>
      </c>
      <c r="N10" s="2">
        <f t="shared" si="2"/>
        <v>100</v>
      </c>
      <c r="O10" s="2"/>
      <c r="P10" s="38">
        <v>17</v>
      </c>
      <c r="Q10" s="90">
        <v>7.5603505291005259E-3</v>
      </c>
      <c r="R10" s="2">
        <f t="shared" si="3"/>
        <v>10</v>
      </c>
      <c r="S10" s="2">
        <f t="shared" si="4"/>
        <v>53</v>
      </c>
      <c r="T10" s="2">
        <f t="shared" si="5"/>
        <v>653</v>
      </c>
      <c r="U10" s="90">
        <v>4.5601851851851801E-3</v>
      </c>
      <c r="V10" s="2">
        <f t="shared" si="6"/>
        <v>6</v>
      </c>
      <c r="W10" s="2">
        <f t="shared" si="7"/>
        <v>34</v>
      </c>
      <c r="X10" s="2">
        <f t="shared" si="8"/>
        <v>394</v>
      </c>
    </row>
    <row r="11" spans="1:24" x14ac:dyDescent="0.2">
      <c r="A11" s="42">
        <v>4</v>
      </c>
      <c r="B11" s="97">
        <v>0.62</v>
      </c>
      <c r="C11" s="97">
        <v>0.62</v>
      </c>
      <c r="D11" s="48">
        <v>4</v>
      </c>
      <c r="E11" s="48">
        <v>4</v>
      </c>
      <c r="F11" s="48">
        <v>4</v>
      </c>
      <c r="G11" s="64">
        <v>12</v>
      </c>
      <c r="H11" s="64">
        <v>10</v>
      </c>
      <c r="I11" s="96">
        <v>34.39026261792543</v>
      </c>
      <c r="J11" s="37">
        <v>500</v>
      </c>
      <c r="K11" s="90">
        <v>1.2731481481481465E-3</v>
      </c>
      <c r="L11" s="2">
        <f t="shared" si="0"/>
        <v>1</v>
      </c>
      <c r="M11" s="2">
        <f t="shared" si="1"/>
        <v>50</v>
      </c>
      <c r="N11" s="2">
        <f t="shared" si="2"/>
        <v>110</v>
      </c>
      <c r="O11" s="2"/>
      <c r="P11" s="38">
        <v>16</v>
      </c>
      <c r="Q11" s="90">
        <v>7.6884920634920596E-3</v>
      </c>
      <c r="R11" s="2">
        <f t="shared" si="3"/>
        <v>11</v>
      </c>
      <c r="S11" s="2">
        <f t="shared" si="4"/>
        <v>4</v>
      </c>
      <c r="T11" s="2">
        <f t="shared" si="5"/>
        <v>664</v>
      </c>
      <c r="U11" s="90">
        <v>4.5949074074074104E-3</v>
      </c>
      <c r="V11" s="2">
        <f t="shared" si="6"/>
        <v>6</v>
      </c>
      <c r="W11" s="2">
        <f t="shared" si="7"/>
        <v>37</v>
      </c>
      <c r="X11" s="2">
        <f t="shared" si="8"/>
        <v>397</v>
      </c>
    </row>
    <row r="12" spans="1:24" x14ac:dyDescent="0.2">
      <c r="A12" s="42">
        <v>5</v>
      </c>
      <c r="B12" s="97">
        <v>0.65</v>
      </c>
      <c r="C12" s="97">
        <v>0.65</v>
      </c>
      <c r="D12" s="48">
        <v>5</v>
      </c>
      <c r="E12" s="48">
        <v>5</v>
      </c>
      <c r="F12" s="48">
        <v>5</v>
      </c>
      <c r="G12" s="70">
        <v>13</v>
      </c>
      <c r="H12" s="70">
        <v>10</v>
      </c>
      <c r="I12" s="96">
        <v>36.622837895890235</v>
      </c>
      <c r="J12" s="37">
        <v>525</v>
      </c>
      <c r="K12" s="90">
        <v>1.3888888888888872E-3</v>
      </c>
      <c r="L12" s="2">
        <f t="shared" si="0"/>
        <v>2</v>
      </c>
      <c r="M12" s="2">
        <f t="shared" si="1"/>
        <v>0</v>
      </c>
      <c r="N12" s="2">
        <f t="shared" si="2"/>
        <v>120</v>
      </c>
      <c r="O12" s="2"/>
      <c r="P12" s="39">
        <v>15</v>
      </c>
      <c r="Q12" s="90">
        <v>7.8166335978835932E-3</v>
      </c>
      <c r="R12" s="2">
        <f t="shared" si="3"/>
        <v>11</v>
      </c>
      <c r="S12" s="2">
        <f t="shared" si="4"/>
        <v>15</v>
      </c>
      <c r="T12" s="2">
        <f t="shared" si="5"/>
        <v>675</v>
      </c>
      <c r="U12" s="90">
        <v>4.6296296296296302E-3</v>
      </c>
      <c r="V12" s="2">
        <f t="shared" si="6"/>
        <v>6</v>
      </c>
      <c r="W12" s="2">
        <f t="shared" si="7"/>
        <v>40</v>
      </c>
      <c r="X12" s="2">
        <f t="shared" si="8"/>
        <v>400</v>
      </c>
    </row>
    <row r="13" spans="1:24" x14ac:dyDescent="0.2">
      <c r="A13" s="41">
        <v>6</v>
      </c>
      <c r="B13" s="97">
        <v>0.68</v>
      </c>
      <c r="C13" s="97">
        <v>0.68</v>
      </c>
      <c r="D13" s="48">
        <v>6</v>
      </c>
      <c r="E13" s="48">
        <v>6</v>
      </c>
      <c r="F13" s="48">
        <v>6</v>
      </c>
      <c r="G13" s="64">
        <v>14</v>
      </c>
      <c r="H13" s="64">
        <v>10</v>
      </c>
      <c r="I13" s="96">
        <v>38.855413173855048</v>
      </c>
      <c r="J13" s="37">
        <v>550</v>
      </c>
      <c r="K13" s="90">
        <v>1.5046296296296279E-3</v>
      </c>
      <c r="L13" s="2">
        <f t="shared" si="0"/>
        <v>2</v>
      </c>
      <c r="M13" s="2">
        <f t="shared" si="1"/>
        <v>10</v>
      </c>
      <c r="N13" s="2">
        <f t="shared" si="2"/>
        <v>130</v>
      </c>
      <c r="O13" s="2"/>
      <c r="P13" s="39">
        <v>14</v>
      </c>
      <c r="Q13" s="90">
        <v>7.944775132275126E-3</v>
      </c>
      <c r="R13" s="2">
        <f t="shared" si="3"/>
        <v>11</v>
      </c>
      <c r="S13" s="2">
        <f t="shared" si="4"/>
        <v>26</v>
      </c>
      <c r="T13" s="2">
        <f t="shared" si="5"/>
        <v>686</v>
      </c>
      <c r="U13" s="90">
        <v>4.6643518518518501E-3</v>
      </c>
      <c r="V13" s="2">
        <f t="shared" si="6"/>
        <v>6</v>
      </c>
      <c r="W13" s="2">
        <f t="shared" si="7"/>
        <v>43</v>
      </c>
      <c r="X13" s="2">
        <f t="shared" si="8"/>
        <v>403</v>
      </c>
    </row>
    <row r="14" spans="1:24" x14ac:dyDescent="0.2">
      <c r="A14" s="41">
        <v>7</v>
      </c>
      <c r="B14" s="97">
        <v>0.71</v>
      </c>
      <c r="C14" s="97">
        <v>0.71</v>
      </c>
      <c r="D14" s="48">
        <v>7</v>
      </c>
      <c r="E14" s="48">
        <v>7</v>
      </c>
      <c r="F14" s="48">
        <v>7</v>
      </c>
      <c r="G14" s="70">
        <v>15</v>
      </c>
      <c r="H14" s="70">
        <v>10</v>
      </c>
      <c r="I14" s="96">
        <v>41.087988451819861</v>
      </c>
      <c r="J14" s="37">
        <v>575</v>
      </c>
      <c r="K14" s="90">
        <v>1.6203703703703686E-3</v>
      </c>
      <c r="L14" s="2">
        <f t="shared" si="0"/>
        <v>2</v>
      </c>
      <c r="M14" s="2">
        <f t="shared" si="1"/>
        <v>20</v>
      </c>
      <c r="N14" s="2">
        <f t="shared" si="2"/>
        <v>140</v>
      </c>
      <c r="O14" s="2"/>
      <c r="P14" s="39">
        <v>13</v>
      </c>
      <c r="Q14" s="90">
        <v>8.0729166666666605E-3</v>
      </c>
      <c r="R14" s="2">
        <f t="shared" si="3"/>
        <v>11</v>
      </c>
      <c r="S14" s="2">
        <f t="shared" si="4"/>
        <v>37</v>
      </c>
      <c r="T14" s="2">
        <f t="shared" si="5"/>
        <v>697</v>
      </c>
      <c r="U14" s="90">
        <v>4.6990740740740699E-3</v>
      </c>
      <c r="V14" s="2">
        <f t="shared" si="6"/>
        <v>6</v>
      </c>
      <c r="W14" s="2">
        <f t="shared" si="7"/>
        <v>46</v>
      </c>
      <c r="X14" s="2">
        <f t="shared" si="8"/>
        <v>406</v>
      </c>
    </row>
    <row r="15" spans="1:24" x14ac:dyDescent="0.2">
      <c r="A15" s="41">
        <v>8</v>
      </c>
      <c r="B15" s="97">
        <v>0.74</v>
      </c>
      <c r="C15" s="97">
        <v>0.74</v>
      </c>
      <c r="D15" s="48">
        <v>8</v>
      </c>
      <c r="E15" s="48">
        <v>8</v>
      </c>
      <c r="F15" s="48">
        <v>8</v>
      </c>
      <c r="G15" s="64">
        <v>16</v>
      </c>
      <c r="H15" s="64">
        <v>10</v>
      </c>
      <c r="I15" s="96">
        <v>43.320563729784666</v>
      </c>
      <c r="J15" s="37">
        <v>600</v>
      </c>
      <c r="K15" s="90">
        <v>1.7361111111111093E-3</v>
      </c>
      <c r="L15" s="2">
        <f t="shared" si="0"/>
        <v>2</v>
      </c>
      <c r="M15" s="2">
        <f t="shared" si="1"/>
        <v>30</v>
      </c>
      <c r="N15" s="2">
        <f t="shared" si="2"/>
        <v>150</v>
      </c>
      <c r="O15" s="2"/>
      <c r="P15" s="40">
        <v>12</v>
      </c>
      <c r="Q15" s="90">
        <v>8.2010582010581933E-3</v>
      </c>
      <c r="R15" s="2">
        <f t="shared" si="3"/>
        <v>11</v>
      </c>
      <c r="S15" s="2">
        <f t="shared" si="4"/>
        <v>49</v>
      </c>
      <c r="T15" s="2">
        <f t="shared" si="5"/>
        <v>709</v>
      </c>
      <c r="U15" s="90">
        <v>4.7337962962962898E-3</v>
      </c>
      <c r="V15" s="2">
        <f t="shared" si="6"/>
        <v>6</v>
      </c>
      <c r="W15" s="2">
        <f t="shared" si="7"/>
        <v>49</v>
      </c>
      <c r="X15" s="2">
        <f t="shared" si="8"/>
        <v>409</v>
      </c>
    </row>
    <row r="16" spans="1:24" x14ac:dyDescent="0.2">
      <c r="A16" s="40">
        <v>9</v>
      </c>
      <c r="B16" s="97">
        <v>0.77</v>
      </c>
      <c r="C16" s="97">
        <v>0.77</v>
      </c>
      <c r="D16" s="48">
        <v>9</v>
      </c>
      <c r="E16" s="48">
        <v>9</v>
      </c>
      <c r="F16" s="48">
        <v>9</v>
      </c>
      <c r="G16" s="70">
        <v>17</v>
      </c>
      <c r="H16" s="70">
        <v>10</v>
      </c>
      <c r="I16" s="96">
        <v>45.553139007749479</v>
      </c>
      <c r="J16" s="37">
        <v>625</v>
      </c>
      <c r="K16" s="90">
        <v>1.85185185185185E-3</v>
      </c>
      <c r="L16" s="2">
        <f t="shared" si="0"/>
        <v>2</v>
      </c>
      <c r="M16" s="2">
        <f t="shared" si="1"/>
        <v>40</v>
      </c>
      <c r="N16" s="2">
        <f t="shared" si="2"/>
        <v>160</v>
      </c>
      <c r="O16" s="2"/>
      <c r="P16" s="40">
        <v>11</v>
      </c>
      <c r="Q16" s="90">
        <v>8.3291997354497365E-3</v>
      </c>
      <c r="R16" s="2">
        <f t="shared" si="3"/>
        <v>12</v>
      </c>
      <c r="S16" s="2">
        <f t="shared" si="4"/>
        <v>0</v>
      </c>
      <c r="T16" s="2">
        <f t="shared" si="5"/>
        <v>720</v>
      </c>
      <c r="U16" s="90">
        <v>4.7685185185185096E-3</v>
      </c>
      <c r="V16" s="2">
        <f t="shared" si="6"/>
        <v>6</v>
      </c>
      <c r="W16" s="2">
        <f t="shared" si="7"/>
        <v>52</v>
      </c>
      <c r="X16" s="2">
        <f t="shared" si="8"/>
        <v>412</v>
      </c>
    </row>
    <row r="17" spans="1:24" x14ac:dyDescent="0.2">
      <c r="A17" s="40">
        <v>10</v>
      </c>
      <c r="B17" s="97">
        <v>0.8</v>
      </c>
      <c r="C17" s="97">
        <v>0.8</v>
      </c>
      <c r="D17" s="48">
        <v>10</v>
      </c>
      <c r="E17" s="48">
        <v>10</v>
      </c>
      <c r="F17" s="48">
        <v>10</v>
      </c>
      <c r="G17" s="37">
        <v>12</v>
      </c>
      <c r="H17" s="37">
        <v>0</v>
      </c>
      <c r="I17" s="96">
        <v>47.785714285714292</v>
      </c>
      <c r="J17" s="37">
        <v>650</v>
      </c>
      <c r="K17" s="90">
        <v>1.9675925925925907E-3</v>
      </c>
      <c r="L17" s="2">
        <f t="shared" si="0"/>
        <v>2</v>
      </c>
      <c r="M17" s="2">
        <f t="shared" si="1"/>
        <v>50</v>
      </c>
      <c r="N17" s="2">
        <f t="shared" si="2"/>
        <v>170</v>
      </c>
      <c r="O17" s="2"/>
      <c r="P17" s="40">
        <v>10</v>
      </c>
      <c r="Q17" s="90">
        <v>8.457341269841271E-3</v>
      </c>
      <c r="R17" s="2">
        <f t="shared" si="3"/>
        <v>12</v>
      </c>
      <c r="S17" s="2">
        <f t="shared" si="4"/>
        <v>11</v>
      </c>
      <c r="T17" s="2">
        <f t="shared" si="5"/>
        <v>731</v>
      </c>
      <c r="U17" s="90">
        <v>4.8032407407407303E-3</v>
      </c>
      <c r="V17" s="2">
        <f t="shared" si="6"/>
        <v>6</v>
      </c>
      <c r="W17" s="2">
        <f t="shared" si="7"/>
        <v>55</v>
      </c>
      <c r="X17" s="2">
        <f t="shared" si="8"/>
        <v>415</v>
      </c>
    </row>
    <row r="18" spans="1:24" x14ac:dyDescent="0.2">
      <c r="A18" s="40">
        <v>11</v>
      </c>
      <c r="B18" s="97">
        <v>0.83</v>
      </c>
      <c r="C18" s="97">
        <v>0.83</v>
      </c>
      <c r="D18" s="48">
        <v>11</v>
      </c>
      <c r="E18" s="48">
        <v>11</v>
      </c>
      <c r="F18" s="48">
        <v>11</v>
      </c>
      <c r="G18" s="37">
        <v>13</v>
      </c>
      <c r="H18" s="37">
        <v>0</v>
      </c>
      <c r="I18" s="96">
        <v>50.018289563679105</v>
      </c>
      <c r="J18" s="37">
        <v>675</v>
      </c>
      <c r="K18" s="90">
        <v>2.0833333333333316E-3</v>
      </c>
      <c r="L18" s="2">
        <f t="shared" si="0"/>
        <v>3</v>
      </c>
      <c r="M18" s="2">
        <f t="shared" si="1"/>
        <v>0</v>
      </c>
      <c r="N18" s="2">
        <f t="shared" si="2"/>
        <v>180</v>
      </c>
      <c r="O18" s="2"/>
      <c r="P18" s="40">
        <v>9</v>
      </c>
      <c r="Q18" s="90">
        <v>8.5854828042327951E-3</v>
      </c>
      <c r="R18" s="2">
        <f t="shared" si="3"/>
        <v>12</v>
      </c>
      <c r="S18" s="2">
        <f t="shared" si="4"/>
        <v>22</v>
      </c>
      <c r="T18" s="2">
        <f t="shared" si="5"/>
        <v>742</v>
      </c>
      <c r="U18" s="90">
        <v>4.8379629629629597E-3</v>
      </c>
      <c r="V18" s="2">
        <f t="shared" si="6"/>
        <v>6</v>
      </c>
      <c r="W18" s="2">
        <f t="shared" si="7"/>
        <v>58</v>
      </c>
      <c r="X18" s="2">
        <f t="shared" si="8"/>
        <v>418</v>
      </c>
    </row>
    <row r="19" spans="1:24" x14ac:dyDescent="0.2">
      <c r="A19" s="40">
        <v>12</v>
      </c>
      <c r="B19" s="97">
        <v>0.86</v>
      </c>
      <c r="C19" s="97">
        <v>0.86</v>
      </c>
      <c r="D19" s="48">
        <v>12</v>
      </c>
      <c r="E19" s="48">
        <v>12</v>
      </c>
      <c r="F19" s="48">
        <v>12</v>
      </c>
      <c r="G19" s="37">
        <v>14</v>
      </c>
      <c r="H19" s="37">
        <v>0</v>
      </c>
      <c r="I19" s="96">
        <v>52.250864841643917</v>
      </c>
      <c r="J19" s="37">
        <v>700</v>
      </c>
      <c r="K19" s="90">
        <v>2.1990740740740725E-3</v>
      </c>
      <c r="L19" s="2">
        <f t="shared" si="0"/>
        <v>3</v>
      </c>
      <c r="M19" s="2">
        <f t="shared" si="1"/>
        <v>10</v>
      </c>
      <c r="N19" s="2">
        <f t="shared" si="2"/>
        <v>190</v>
      </c>
      <c r="O19" s="2"/>
      <c r="P19" s="41">
        <v>8</v>
      </c>
      <c r="Q19" s="90">
        <v>8.7136243386243279E-3</v>
      </c>
      <c r="R19" s="2">
        <f t="shared" si="3"/>
        <v>12</v>
      </c>
      <c r="S19" s="2">
        <f t="shared" si="4"/>
        <v>33</v>
      </c>
      <c r="T19" s="2">
        <f t="shared" si="5"/>
        <v>753</v>
      </c>
      <c r="U19" s="90">
        <v>4.8726851851851804E-3</v>
      </c>
      <c r="V19" s="2">
        <f t="shared" si="6"/>
        <v>7</v>
      </c>
      <c r="W19" s="2">
        <f t="shared" si="7"/>
        <v>1</v>
      </c>
      <c r="X19" s="2">
        <f t="shared" si="8"/>
        <v>421</v>
      </c>
    </row>
    <row r="20" spans="1:24" x14ac:dyDescent="0.2">
      <c r="A20" s="39">
        <v>13</v>
      </c>
      <c r="B20" s="97">
        <v>0.89</v>
      </c>
      <c r="C20" s="97">
        <v>0.89</v>
      </c>
      <c r="D20" s="48">
        <v>13</v>
      </c>
      <c r="E20" s="48">
        <v>13</v>
      </c>
      <c r="F20" s="48">
        <v>13</v>
      </c>
      <c r="G20" s="37">
        <v>15</v>
      </c>
      <c r="H20" s="37">
        <v>0</v>
      </c>
      <c r="I20" s="96">
        <v>54.483440119608723</v>
      </c>
      <c r="J20" s="37">
        <v>725</v>
      </c>
      <c r="K20" s="90">
        <v>2.3148148148148134E-3</v>
      </c>
      <c r="L20" s="2">
        <f t="shared" si="0"/>
        <v>3</v>
      </c>
      <c r="M20" s="2">
        <f t="shared" si="1"/>
        <v>20</v>
      </c>
      <c r="N20" s="2">
        <f t="shared" si="2"/>
        <v>200</v>
      </c>
      <c r="O20" s="2"/>
      <c r="P20" s="41">
        <v>7</v>
      </c>
      <c r="Q20" s="90">
        <v>8.8417658730158399E-3</v>
      </c>
      <c r="R20" s="2">
        <f t="shared" si="3"/>
        <v>12</v>
      </c>
      <c r="S20" s="2">
        <f t="shared" si="4"/>
        <v>44</v>
      </c>
      <c r="T20" s="2">
        <f t="shared" si="5"/>
        <v>764</v>
      </c>
      <c r="U20" s="90">
        <v>4.9074074074074003E-3</v>
      </c>
      <c r="V20" s="2">
        <f t="shared" si="6"/>
        <v>7</v>
      </c>
      <c r="W20" s="2">
        <f t="shared" si="7"/>
        <v>4</v>
      </c>
      <c r="X20" s="2">
        <f t="shared" si="8"/>
        <v>424</v>
      </c>
    </row>
    <row r="21" spans="1:24" x14ac:dyDescent="0.2">
      <c r="A21" s="39">
        <v>14</v>
      </c>
      <c r="B21" s="97">
        <v>0.92</v>
      </c>
      <c r="C21" s="97">
        <v>0.92</v>
      </c>
      <c r="D21" s="48">
        <v>14</v>
      </c>
      <c r="E21" s="48">
        <v>14</v>
      </c>
      <c r="F21" s="48">
        <v>14</v>
      </c>
      <c r="G21" s="37">
        <v>16</v>
      </c>
      <c r="H21" s="37">
        <v>0</v>
      </c>
      <c r="I21" s="96">
        <v>56.716015397573535</v>
      </c>
      <c r="J21" s="37">
        <v>750</v>
      </c>
      <c r="K21" s="90">
        <v>2.4305555555555543E-3</v>
      </c>
      <c r="L21" s="2">
        <f t="shared" si="0"/>
        <v>3</v>
      </c>
      <c r="M21" s="2">
        <f t="shared" si="1"/>
        <v>30</v>
      </c>
      <c r="N21" s="2">
        <f t="shared" si="2"/>
        <v>210</v>
      </c>
      <c r="O21" s="2"/>
      <c r="P21" s="41">
        <v>6</v>
      </c>
      <c r="Q21" s="90">
        <v>8.9699074074073744E-3</v>
      </c>
      <c r="R21" s="2">
        <f t="shared" si="3"/>
        <v>12</v>
      </c>
      <c r="S21" s="2">
        <f t="shared" si="4"/>
        <v>55</v>
      </c>
      <c r="T21" s="2">
        <f t="shared" si="5"/>
        <v>775</v>
      </c>
      <c r="U21" s="90">
        <v>4.9421296296296201E-3</v>
      </c>
      <c r="V21" s="2">
        <f t="shared" si="6"/>
        <v>7</v>
      </c>
      <c r="W21" s="2">
        <f t="shared" si="7"/>
        <v>7</v>
      </c>
      <c r="X21" s="2">
        <f t="shared" si="8"/>
        <v>427</v>
      </c>
    </row>
    <row r="22" spans="1:24" x14ac:dyDescent="0.2">
      <c r="A22" s="39">
        <v>15</v>
      </c>
      <c r="B22" s="97">
        <v>0.95</v>
      </c>
      <c r="C22" s="97">
        <v>0.95</v>
      </c>
      <c r="D22" s="48">
        <v>15</v>
      </c>
      <c r="E22" s="48">
        <v>15</v>
      </c>
      <c r="F22" s="48">
        <v>15</v>
      </c>
      <c r="G22" s="37">
        <v>17</v>
      </c>
      <c r="H22" s="37">
        <v>0</v>
      </c>
      <c r="I22" s="96">
        <v>58.948590675538348</v>
      </c>
      <c r="J22" s="37">
        <v>775</v>
      </c>
      <c r="K22" s="90">
        <v>2.5462962962962952E-3</v>
      </c>
      <c r="L22" s="2">
        <f t="shared" si="0"/>
        <v>3</v>
      </c>
      <c r="M22" s="2">
        <f t="shared" si="1"/>
        <v>40</v>
      </c>
      <c r="N22" s="2">
        <f t="shared" si="2"/>
        <v>220</v>
      </c>
      <c r="O22" s="2"/>
      <c r="P22" s="42">
        <v>5</v>
      </c>
      <c r="Q22" s="90">
        <v>9.0980489417989072E-3</v>
      </c>
      <c r="R22" s="2">
        <f t="shared" si="3"/>
        <v>13</v>
      </c>
      <c r="S22" s="2">
        <f t="shared" si="4"/>
        <v>6</v>
      </c>
      <c r="T22" s="2">
        <f t="shared" si="5"/>
        <v>786</v>
      </c>
      <c r="U22" s="90">
        <v>4.97685185185184E-3</v>
      </c>
      <c r="V22" s="2">
        <f t="shared" si="6"/>
        <v>7</v>
      </c>
      <c r="W22" s="2">
        <f t="shared" si="7"/>
        <v>10</v>
      </c>
      <c r="X22" s="2">
        <f t="shared" si="8"/>
        <v>430</v>
      </c>
    </row>
    <row r="23" spans="1:24" x14ac:dyDescent="0.2">
      <c r="A23" s="38">
        <v>16</v>
      </c>
      <c r="B23" s="97">
        <v>0.98</v>
      </c>
      <c r="C23" s="97">
        <v>0.98</v>
      </c>
      <c r="D23" s="48">
        <v>16</v>
      </c>
      <c r="E23" s="48">
        <v>16</v>
      </c>
      <c r="F23" s="48">
        <v>16</v>
      </c>
      <c r="G23" s="37">
        <v>18</v>
      </c>
      <c r="H23" s="37">
        <v>0</v>
      </c>
      <c r="I23" s="96">
        <v>61.181165953503154</v>
      </c>
      <c r="J23" s="37">
        <v>800</v>
      </c>
      <c r="K23" s="90">
        <v>2.6620370370370361E-3</v>
      </c>
      <c r="L23" s="2">
        <f t="shared" si="0"/>
        <v>3</v>
      </c>
      <c r="M23" s="2">
        <f t="shared" si="1"/>
        <v>50</v>
      </c>
      <c r="N23" s="2">
        <f t="shared" si="2"/>
        <v>230</v>
      </c>
      <c r="O23" s="2"/>
      <c r="P23" s="42">
        <v>4</v>
      </c>
      <c r="Q23" s="90">
        <v>9.2261904761904417E-3</v>
      </c>
      <c r="R23" s="2">
        <f t="shared" si="3"/>
        <v>13</v>
      </c>
      <c r="S23" s="2">
        <f t="shared" si="4"/>
        <v>17</v>
      </c>
      <c r="T23" s="2">
        <f t="shared" si="5"/>
        <v>797</v>
      </c>
      <c r="U23" s="90">
        <v>5.0115740740740598E-3</v>
      </c>
      <c r="V23" s="2">
        <f t="shared" si="6"/>
        <v>7</v>
      </c>
      <c r="W23" s="2">
        <f t="shared" si="7"/>
        <v>13</v>
      </c>
      <c r="X23" s="2">
        <f t="shared" si="8"/>
        <v>433</v>
      </c>
    </row>
    <row r="24" spans="1:24" x14ac:dyDescent="0.2">
      <c r="A24" s="38">
        <v>17</v>
      </c>
      <c r="B24" s="97">
        <v>1.01</v>
      </c>
      <c r="C24" s="97">
        <v>1.01</v>
      </c>
      <c r="D24" s="48">
        <v>17</v>
      </c>
      <c r="E24" s="48">
        <v>17</v>
      </c>
      <c r="F24" s="48">
        <v>17</v>
      </c>
      <c r="G24" s="37">
        <v>19</v>
      </c>
      <c r="H24" s="37">
        <v>0</v>
      </c>
      <c r="I24" s="96">
        <v>63.413741231467966</v>
      </c>
      <c r="J24" s="37">
        <v>825</v>
      </c>
      <c r="K24" s="90">
        <v>2.777777777777777E-3</v>
      </c>
      <c r="L24" s="2">
        <f t="shared" si="0"/>
        <v>4</v>
      </c>
      <c r="M24" s="2">
        <f t="shared" si="1"/>
        <v>0</v>
      </c>
      <c r="N24" s="2">
        <f t="shared" si="2"/>
        <v>240</v>
      </c>
      <c r="O24" s="2"/>
      <c r="P24" s="42">
        <v>3</v>
      </c>
      <c r="Q24" s="90">
        <v>9.3543320105819745E-3</v>
      </c>
      <c r="R24" s="2">
        <f t="shared" si="3"/>
        <v>13</v>
      </c>
      <c r="S24" s="2">
        <f t="shared" si="4"/>
        <v>28</v>
      </c>
      <c r="T24" s="2">
        <f t="shared" si="5"/>
        <v>808</v>
      </c>
      <c r="U24" s="90">
        <v>5.04629629629629E-3</v>
      </c>
      <c r="V24" s="2">
        <f t="shared" si="6"/>
        <v>7</v>
      </c>
      <c r="W24" s="2">
        <f t="shared" si="7"/>
        <v>16</v>
      </c>
      <c r="X24" s="2">
        <f t="shared" si="8"/>
        <v>436</v>
      </c>
    </row>
    <row r="25" spans="1:24" x14ac:dyDescent="0.2">
      <c r="A25" s="38">
        <v>18</v>
      </c>
      <c r="B25" s="97">
        <v>1.04</v>
      </c>
      <c r="C25" s="97">
        <v>1.04</v>
      </c>
      <c r="D25" s="48">
        <v>18</v>
      </c>
      <c r="E25" s="48">
        <v>18</v>
      </c>
      <c r="F25" s="48">
        <v>18</v>
      </c>
      <c r="G25" s="37">
        <v>20</v>
      </c>
      <c r="H25" s="37">
        <v>0</v>
      </c>
      <c r="I25" s="96">
        <v>65.646316509432779</v>
      </c>
      <c r="J25" s="37">
        <v>850</v>
      </c>
      <c r="K25" s="90">
        <v>2.8935185185185179E-3</v>
      </c>
      <c r="L25" s="2">
        <f t="shared" si="0"/>
        <v>4</v>
      </c>
      <c r="M25" s="2">
        <f t="shared" si="1"/>
        <v>10</v>
      </c>
      <c r="N25" s="2">
        <f t="shared" si="2"/>
        <v>250</v>
      </c>
      <c r="O25" s="2"/>
      <c r="P25" s="43">
        <v>2</v>
      </c>
      <c r="Q25" s="90">
        <v>9.482473544973509E-3</v>
      </c>
      <c r="R25" s="2">
        <f t="shared" si="3"/>
        <v>13</v>
      </c>
      <c r="S25" s="2">
        <f t="shared" si="4"/>
        <v>39</v>
      </c>
      <c r="T25" s="2">
        <f t="shared" si="5"/>
        <v>819</v>
      </c>
      <c r="U25" s="90">
        <v>5.0810185185185099E-3</v>
      </c>
      <c r="V25" s="2">
        <f t="shared" si="6"/>
        <v>7</v>
      </c>
      <c r="W25" s="2">
        <f t="shared" si="7"/>
        <v>19</v>
      </c>
      <c r="X25" s="2">
        <f t="shared" si="8"/>
        <v>439</v>
      </c>
    </row>
    <row r="26" spans="1:24" x14ac:dyDescent="0.2">
      <c r="A26" s="36">
        <v>19</v>
      </c>
      <c r="B26" s="97">
        <v>1.07</v>
      </c>
      <c r="C26" s="97">
        <v>1.07</v>
      </c>
      <c r="D26" s="48">
        <v>19</v>
      </c>
      <c r="E26" s="48">
        <v>19</v>
      </c>
      <c r="F26" s="48">
        <v>19</v>
      </c>
      <c r="G26" s="37">
        <v>21</v>
      </c>
      <c r="H26" s="37">
        <v>0</v>
      </c>
      <c r="I26" s="96">
        <v>67.878891787397592</v>
      </c>
      <c r="J26" s="37">
        <v>875</v>
      </c>
      <c r="K26" s="90">
        <v>3.0092592592592588E-3</v>
      </c>
      <c r="L26" s="2">
        <f t="shared" si="0"/>
        <v>4</v>
      </c>
      <c r="M26" s="2">
        <f t="shared" si="1"/>
        <v>20</v>
      </c>
      <c r="N26" s="2">
        <f t="shared" si="2"/>
        <v>260</v>
      </c>
      <c r="O26" s="2"/>
      <c r="P26" s="43">
        <v>1</v>
      </c>
      <c r="Q26" s="90">
        <v>9.6106150793650418E-3</v>
      </c>
      <c r="R26" s="2">
        <f t="shared" si="3"/>
        <v>13</v>
      </c>
      <c r="S26" s="2">
        <f t="shared" si="4"/>
        <v>50</v>
      </c>
      <c r="T26" s="2">
        <f t="shared" si="5"/>
        <v>830</v>
      </c>
      <c r="U26" s="90">
        <v>5.1157407407407297E-3</v>
      </c>
      <c r="V26" s="2">
        <f t="shared" si="6"/>
        <v>7</v>
      </c>
      <c r="W26" s="2">
        <f t="shared" si="7"/>
        <v>22</v>
      </c>
      <c r="X26" s="2">
        <f t="shared" si="8"/>
        <v>442</v>
      </c>
    </row>
    <row r="27" spans="1:24" x14ac:dyDescent="0.2">
      <c r="A27" s="36">
        <v>20</v>
      </c>
      <c r="B27" s="97">
        <v>1.1000000000000001</v>
      </c>
      <c r="C27" s="97">
        <v>1.1000000000000001</v>
      </c>
      <c r="D27" s="48">
        <v>20</v>
      </c>
      <c r="E27" s="48">
        <v>20</v>
      </c>
      <c r="F27" s="48">
        <v>20</v>
      </c>
      <c r="G27" s="37">
        <v>22</v>
      </c>
      <c r="H27" s="37">
        <v>0</v>
      </c>
      <c r="I27" s="96">
        <v>70.111467065362405</v>
      </c>
      <c r="J27" s="37">
        <v>900</v>
      </c>
      <c r="K27" s="90">
        <v>3.1249999999999997E-3</v>
      </c>
      <c r="L27" s="2">
        <f t="shared" si="0"/>
        <v>4</v>
      </c>
      <c r="M27" s="2">
        <f t="shared" si="1"/>
        <v>30</v>
      </c>
      <c r="N27" s="2">
        <f t="shared" si="2"/>
        <v>270</v>
      </c>
      <c r="O27" s="2"/>
      <c r="P27" s="43">
        <v>0</v>
      </c>
      <c r="Q27" s="101">
        <v>1.1805555555555555E-2</v>
      </c>
      <c r="R27" s="2">
        <f t="shared" si="3"/>
        <v>17</v>
      </c>
      <c r="S27" s="2">
        <f t="shared" si="4"/>
        <v>0</v>
      </c>
      <c r="T27" s="2">
        <f t="shared" si="5"/>
        <v>1020</v>
      </c>
      <c r="U27" s="101">
        <v>5.5555555555555558E-3</v>
      </c>
      <c r="V27" s="2">
        <f t="shared" si="6"/>
        <v>8</v>
      </c>
      <c r="W27" s="2">
        <f t="shared" si="7"/>
        <v>0</v>
      </c>
      <c r="X27" s="2">
        <f t="shared" si="8"/>
        <v>480</v>
      </c>
    </row>
    <row r="34" spans="1:24" ht="16" customHeight="1" x14ac:dyDescent="0.2">
      <c r="A34" s="201" t="s">
        <v>123</v>
      </c>
      <c r="B34" s="201"/>
      <c r="C34" s="201"/>
      <c r="D34" s="201"/>
      <c r="E34" s="201"/>
      <c r="F34" s="201"/>
      <c r="G34" s="201"/>
      <c r="H34" s="201"/>
      <c r="I34" s="201"/>
      <c r="J34" s="201"/>
      <c r="K34" s="201"/>
      <c r="L34" s="201"/>
      <c r="M34" s="201"/>
      <c r="N34" s="201"/>
      <c r="O34" s="201"/>
      <c r="P34" s="201"/>
      <c r="Q34" s="201"/>
      <c r="R34" s="201"/>
      <c r="S34" s="201"/>
      <c r="T34" s="201"/>
      <c r="U34" s="201"/>
      <c r="V34" s="201"/>
      <c r="W34" s="201"/>
      <c r="X34" s="201"/>
    </row>
    <row r="35" spans="1:24" ht="16" customHeight="1" x14ac:dyDescent="0.2">
      <c r="A35" s="201"/>
      <c r="B35" s="201"/>
      <c r="C35" s="201"/>
      <c r="D35" s="201"/>
      <c r="E35" s="201"/>
      <c r="F35" s="201"/>
      <c r="G35" s="201"/>
      <c r="H35" s="201"/>
      <c r="I35" s="201"/>
      <c r="J35" s="201"/>
      <c r="K35" s="201"/>
      <c r="L35" s="201"/>
      <c r="M35" s="201"/>
      <c r="N35" s="201"/>
      <c r="O35" s="201"/>
      <c r="P35" s="201"/>
      <c r="Q35" s="201"/>
      <c r="R35" s="201"/>
      <c r="S35" s="201"/>
      <c r="T35" s="201"/>
      <c r="U35" s="201"/>
      <c r="V35" s="201"/>
      <c r="W35" s="201"/>
      <c r="X35" s="201"/>
    </row>
    <row r="36" spans="1:24" x14ac:dyDescent="0.2">
      <c r="A36" s="2"/>
      <c r="B36" s="2"/>
      <c r="C36" s="2"/>
      <c r="D36" s="2"/>
      <c r="E36" s="2"/>
      <c r="F36" s="2"/>
      <c r="G36" s="2"/>
      <c r="H36" s="2"/>
      <c r="I36" s="2"/>
      <c r="J36" s="2"/>
      <c r="K36" s="2"/>
      <c r="L36" s="2"/>
      <c r="M36" s="2"/>
      <c r="N36" s="2"/>
      <c r="O36" s="2"/>
      <c r="P36" s="2"/>
      <c r="Q36" s="2"/>
      <c r="R36" s="2"/>
      <c r="S36" s="2"/>
      <c r="T36" s="2"/>
      <c r="U36" s="2"/>
    </row>
    <row r="37" spans="1:24" x14ac:dyDescent="0.2">
      <c r="A37" s="2"/>
      <c r="B37" s="178" t="s">
        <v>68</v>
      </c>
      <c r="C37" s="178" t="s">
        <v>69</v>
      </c>
      <c r="D37" s="178" t="s">
        <v>70</v>
      </c>
      <c r="E37" s="178" t="s">
        <v>19</v>
      </c>
      <c r="F37" s="178" t="s">
        <v>87</v>
      </c>
      <c r="G37" s="197" t="s">
        <v>8</v>
      </c>
      <c r="H37" s="198"/>
      <c r="I37" s="178" t="s">
        <v>71</v>
      </c>
      <c r="J37" s="177" t="s">
        <v>78</v>
      </c>
      <c r="K37" s="177" t="s">
        <v>23</v>
      </c>
      <c r="L37" s="177"/>
      <c r="M37" s="177"/>
      <c r="N37" s="177"/>
      <c r="O37" s="80"/>
      <c r="P37" s="81"/>
      <c r="Q37" s="202" t="s">
        <v>42</v>
      </c>
      <c r="R37" s="29"/>
      <c r="S37" s="29"/>
      <c r="T37" s="30"/>
      <c r="U37" s="202" t="s">
        <v>77</v>
      </c>
      <c r="V37" s="29"/>
      <c r="W37" s="29"/>
      <c r="X37" s="30"/>
    </row>
    <row r="38" spans="1:24" x14ac:dyDescent="0.2">
      <c r="A38" s="2"/>
      <c r="B38" s="179"/>
      <c r="C38" s="179"/>
      <c r="D38" s="179"/>
      <c r="E38" s="179"/>
      <c r="F38" s="179"/>
      <c r="G38" s="199"/>
      <c r="H38" s="200"/>
      <c r="I38" s="179"/>
      <c r="J38" s="177"/>
      <c r="K38" s="177"/>
      <c r="L38" s="177"/>
      <c r="M38" s="177"/>
      <c r="N38" s="177"/>
      <c r="O38" s="80"/>
      <c r="P38" s="81"/>
      <c r="Q38" s="202"/>
      <c r="R38" s="31"/>
      <c r="S38" s="31"/>
      <c r="T38" s="32"/>
      <c r="U38" s="202"/>
      <c r="V38" s="31"/>
      <c r="W38" s="31"/>
      <c r="X38" s="32"/>
    </row>
    <row r="39" spans="1:24" x14ac:dyDescent="0.2">
      <c r="A39" s="27" t="s">
        <v>72</v>
      </c>
      <c r="B39" s="72" t="s">
        <v>73</v>
      </c>
      <c r="C39" s="72"/>
      <c r="D39" s="73" t="s">
        <v>74</v>
      </c>
      <c r="E39" s="73" t="s">
        <v>74</v>
      </c>
      <c r="F39" s="73" t="s">
        <v>74</v>
      </c>
      <c r="G39" s="33" t="s">
        <v>74</v>
      </c>
      <c r="H39" s="79" t="s">
        <v>124</v>
      </c>
      <c r="I39" s="34" t="s">
        <v>75</v>
      </c>
      <c r="J39" s="35" t="s">
        <v>76</v>
      </c>
      <c r="K39" s="34" t="s">
        <v>56</v>
      </c>
      <c r="L39" s="73" t="s">
        <v>57</v>
      </c>
      <c r="M39" s="73" t="s">
        <v>58</v>
      </c>
      <c r="N39" s="73" t="s">
        <v>59</v>
      </c>
      <c r="O39" s="84"/>
      <c r="P39" s="27" t="s">
        <v>72</v>
      </c>
      <c r="Q39" s="34" t="s">
        <v>56</v>
      </c>
      <c r="R39" s="73" t="s">
        <v>57</v>
      </c>
      <c r="S39" s="73" t="s">
        <v>58</v>
      </c>
      <c r="T39" s="73" t="s">
        <v>59</v>
      </c>
      <c r="U39" s="34" t="s">
        <v>56</v>
      </c>
      <c r="V39" s="73" t="s">
        <v>57</v>
      </c>
      <c r="W39" s="73" t="s">
        <v>58</v>
      </c>
      <c r="X39" s="73" t="s">
        <v>59</v>
      </c>
    </row>
    <row r="40" spans="1:24" x14ac:dyDescent="0.2">
      <c r="A40" s="43">
        <v>0</v>
      </c>
      <c r="B40" s="97">
        <v>0</v>
      </c>
      <c r="C40" s="97">
        <v>0</v>
      </c>
      <c r="D40" s="73">
        <v>0</v>
      </c>
      <c r="E40" s="73">
        <v>0</v>
      </c>
      <c r="F40" s="73">
        <v>0</v>
      </c>
      <c r="G40" s="73">
        <v>0</v>
      </c>
      <c r="H40" s="73">
        <v>0</v>
      </c>
      <c r="I40" s="34">
        <v>0</v>
      </c>
      <c r="J40" s="35">
        <v>0</v>
      </c>
      <c r="K40" s="78">
        <v>0</v>
      </c>
      <c r="L40" s="2">
        <f>MINUTE(K40)</f>
        <v>0</v>
      </c>
      <c r="M40" s="2">
        <f>SECOND(K40)</f>
        <v>0</v>
      </c>
      <c r="N40" s="2">
        <f>L40*60+M40</f>
        <v>0</v>
      </c>
      <c r="O40" s="2"/>
      <c r="P40" s="36">
        <v>20</v>
      </c>
      <c r="Q40" s="91">
        <v>8.3333333333333332E-3</v>
      </c>
      <c r="R40" s="2">
        <f>MINUTE(Q40)</f>
        <v>12</v>
      </c>
      <c r="S40" s="2">
        <f>SECOND(Q40)</f>
        <v>0</v>
      </c>
      <c r="T40" s="2">
        <f>R40*60+S40</f>
        <v>720</v>
      </c>
      <c r="U40" s="91">
        <v>5.0694444444444441E-3</v>
      </c>
      <c r="V40" s="2">
        <f>MINUTE(U40)</f>
        <v>7</v>
      </c>
      <c r="W40" s="2">
        <f>SECOND(U40)</f>
        <v>18</v>
      </c>
      <c r="X40" s="2">
        <f>V40*60+W40</f>
        <v>438</v>
      </c>
    </row>
    <row r="41" spans="1:24" x14ac:dyDescent="0.2">
      <c r="A41" s="43">
        <v>1</v>
      </c>
      <c r="B41" s="99">
        <v>0.43</v>
      </c>
      <c r="C41" s="99">
        <v>0.43</v>
      </c>
      <c r="D41" s="48">
        <v>1</v>
      </c>
      <c r="E41" s="48">
        <v>1</v>
      </c>
      <c r="F41" s="48">
        <v>1</v>
      </c>
      <c r="G41" s="51">
        <v>3</v>
      </c>
      <c r="H41" s="51">
        <v>20</v>
      </c>
      <c r="I41" s="44">
        <v>23</v>
      </c>
      <c r="J41" s="45">
        <v>265</v>
      </c>
      <c r="K41" s="90">
        <v>9.2592592592592444E-4</v>
      </c>
      <c r="L41" s="77">
        <f>MINUTE(K41)</f>
        <v>1</v>
      </c>
      <c r="M41" s="2">
        <f>SECOND(K41)</f>
        <v>20</v>
      </c>
      <c r="N41" s="2">
        <f>L41*60+M41</f>
        <v>80</v>
      </c>
      <c r="O41" s="2"/>
      <c r="P41" s="36">
        <v>19</v>
      </c>
      <c r="Q41" s="92">
        <v>8.4779354450113358E-3</v>
      </c>
      <c r="R41" s="2">
        <f>MINUTE(Q41)</f>
        <v>12</v>
      </c>
      <c r="S41" s="2">
        <f>SECOND(Q41)</f>
        <v>12</v>
      </c>
      <c r="T41" s="2">
        <f>R41*60+S41</f>
        <v>732</v>
      </c>
      <c r="U41" s="92">
        <v>5.1041666666666666E-3</v>
      </c>
      <c r="V41" s="2">
        <f>MINUTE(U41)</f>
        <v>7</v>
      </c>
      <c r="W41" s="2">
        <f>SECOND(U41)</f>
        <v>21</v>
      </c>
      <c r="X41" s="2">
        <f>V41*60+W41</f>
        <v>441</v>
      </c>
    </row>
    <row r="42" spans="1:24" x14ac:dyDescent="0.2">
      <c r="A42" s="43">
        <v>2</v>
      </c>
      <c r="B42" s="99">
        <v>0.46</v>
      </c>
      <c r="C42" s="99">
        <v>0.46</v>
      </c>
      <c r="D42" s="48">
        <v>2</v>
      </c>
      <c r="E42" s="48">
        <v>2</v>
      </c>
      <c r="F42" s="48">
        <v>2</v>
      </c>
      <c r="G42" s="51">
        <v>4</v>
      </c>
      <c r="H42" s="51">
        <v>20</v>
      </c>
      <c r="I42" s="44">
        <v>25</v>
      </c>
      <c r="J42" s="45">
        <v>280</v>
      </c>
      <c r="K42" s="90">
        <v>1.0416666666666651E-3</v>
      </c>
      <c r="L42" s="77">
        <f t="shared" ref="L42:L60" si="9">MINUTE(K42)</f>
        <v>1</v>
      </c>
      <c r="M42" s="2">
        <f t="shared" ref="M42:M60" si="10">SECOND(K42)</f>
        <v>30</v>
      </c>
      <c r="N42" s="2">
        <f t="shared" ref="N42:N60" si="11">L42*60+M42</f>
        <v>90</v>
      </c>
      <c r="O42" s="2"/>
      <c r="P42" s="38">
        <v>18</v>
      </c>
      <c r="Q42" s="92">
        <v>8.6266711545729385E-3</v>
      </c>
      <c r="R42" s="2">
        <f t="shared" ref="R42:R60" si="12">MINUTE(Q42)</f>
        <v>12</v>
      </c>
      <c r="S42" s="2">
        <f t="shared" ref="S42:S60" si="13">SECOND(Q42)</f>
        <v>25</v>
      </c>
      <c r="T42" s="2">
        <f t="shared" ref="T42:T60" si="14">R42*60+S42</f>
        <v>745</v>
      </c>
      <c r="U42" s="91">
        <v>5.1388888888888899E-3</v>
      </c>
      <c r="V42" s="2">
        <f t="shared" ref="V42:V60" si="15">MINUTE(U42)</f>
        <v>7</v>
      </c>
      <c r="W42" s="2">
        <f t="shared" ref="W42:W60" si="16">SECOND(U42)</f>
        <v>24</v>
      </c>
      <c r="X42" s="2">
        <f t="shared" ref="X42:X60" si="17">V42*60+W42</f>
        <v>444</v>
      </c>
    </row>
    <row r="43" spans="1:24" x14ac:dyDescent="0.2">
      <c r="A43" s="42">
        <v>3</v>
      </c>
      <c r="B43" s="99">
        <v>0.49</v>
      </c>
      <c r="C43" s="99">
        <v>0.49</v>
      </c>
      <c r="D43" s="48">
        <v>3</v>
      </c>
      <c r="E43" s="48">
        <v>3</v>
      </c>
      <c r="F43" s="48">
        <v>3</v>
      </c>
      <c r="G43" s="51">
        <v>5</v>
      </c>
      <c r="H43" s="51">
        <v>20</v>
      </c>
      <c r="I43" s="44">
        <v>27</v>
      </c>
      <c r="J43" s="45">
        <v>295</v>
      </c>
      <c r="K43" s="90">
        <v>1.1574074074074058E-3</v>
      </c>
      <c r="L43" s="77">
        <f t="shared" si="9"/>
        <v>1</v>
      </c>
      <c r="M43" s="2">
        <f t="shared" si="10"/>
        <v>40</v>
      </c>
      <c r="N43" s="2">
        <f t="shared" si="11"/>
        <v>100</v>
      </c>
      <c r="O43" s="2"/>
      <c r="P43" s="38">
        <v>17</v>
      </c>
      <c r="Q43" s="92">
        <v>8.7754068641345395E-3</v>
      </c>
      <c r="R43" s="2">
        <f t="shared" si="12"/>
        <v>12</v>
      </c>
      <c r="S43" s="2">
        <f t="shared" si="13"/>
        <v>38</v>
      </c>
      <c r="T43" s="2">
        <f t="shared" si="14"/>
        <v>758</v>
      </c>
      <c r="U43" s="92">
        <v>5.1736111111111097E-3</v>
      </c>
      <c r="V43" s="2">
        <f t="shared" si="15"/>
        <v>7</v>
      </c>
      <c r="W43" s="2">
        <f t="shared" si="16"/>
        <v>27</v>
      </c>
      <c r="X43" s="2">
        <f t="shared" si="17"/>
        <v>447</v>
      </c>
    </row>
    <row r="44" spans="1:24" x14ac:dyDescent="0.2">
      <c r="A44" s="42">
        <v>4</v>
      </c>
      <c r="B44" s="99">
        <v>0.52</v>
      </c>
      <c r="C44" s="99">
        <v>0.52</v>
      </c>
      <c r="D44" s="48">
        <v>4</v>
      </c>
      <c r="E44" s="48">
        <v>4</v>
      </c>
      <c r="F44" s="48">
        <v>4</v>
      </c>
      <c r="G44" s="51">
        <v>6</v>
      </c>
      <c r="H44" s="51">
        <v>20</v>
      </c>
      <c r="I44" s="44">
        <v>28</v>
      </c>
      <c r="J44" s="45">
        <v>310</v>
      </c>
      <c r="K44" s="90">
        <v>1.2731481481481465E-3</v>
      </c>
      <c r="L44" s="77">
        <f t="shared" si="9"/>
        <v>1</v>
      </c>
      <c r="M44" s="2">
        <f t="shared" si="10"/>
        <v>50</v>
      </c>
      <c r="N44" s="2">
        <f t="shared" si="11"/>
        <v>110</v>
      </c>
      <c r="O44" s="2"/>
      <c r="P44" s="38">
        <v>16</v>
      </c>
      <c r="Q44" s="92">
        <v>8.9241425736961404E-3</v>
      </c>
      <c r="R44" s="2">
        <f t="shared" si="12"/>
        <v>12</v>
      </c>
      <c r="S44" s="2">
        <f t="shared" si="13"/>
        <v>51</v>
      </c>
      <c r="T44" s="2">
        <f t="shared" si="14"/>
        <v>771</v>
      </c>
      <c r="U44" s="91">
        <v>5.2083333333333296E-3</v>
      </c>
      <c r="V44" s="2">
        <f t="shared" si="15"/>
        <v>7</v>
      </c>
      <c r="W44" s="2">
        <f t="shared" si="16"/>
        <v>30</v>
      </c>
      <c r="X44" s="2">
        <f t="shared" si="17"/>
        <v>450</v>
      </c>
    </row>
    <row r="45" spans="1:24" x14ac:dyDescent="0.2">
      <c r="A45" s="42">
        <v>5</v>
      </c>
      <c r="B45" s="99">
        <v>0.55000000000000004</v>
      </c>
      <c r="C45" s="99">
        <v>0.55000000000000004</v>
      </c>
      <c r="D45" s="48">
        <v>5</v>
      </c>
      <c r="E45" s="48">
        <v>5</v>
      </c>
      <c r="F45" s="48">
        <v>5</v>
      </c>
      <c r="G45" s="51">
        <v>7</v>
      </c>
      <c r="H45" s="51">
        <v>20</v>
      </c>
      <c r="I45" s="44">
        <v>30</v>
      </c>
      <c r="J45" s="45">
        <v>325</v>
      </c>
      <c r="K45" s="90">
        <v>1.3888888888888872E-3</v>
      </c>
      <c r="L45" s="77">
        <f t="shared" si="9"/>
        <v>2</v>
      </c>
      <c r="M45" s="2">
        <f t="shared" si="10"/>
        <v>0</v>
      </c>
      <c r="N45" s="2">
        <f t="shared" si="11"/>
        <v>120</v>
      </c>
      <c r="O45" s="2"/>
      <c r="P45" s="39">
        <v>15</v>
      </c>
      <c r="Q45" s="92">
        <v>9.0728782832577431E-3</v>
      </c>
      <c r="R45" s="2">
        <f t="shared" si="12"/>
        <v>13</v>
      </c>
      <c r="S45" s="2">
        <f t="shared" si="13"/>
        <v>4</v>
      </c>
      <c r="T45" s="2">
        <f t="shared" si="14"/>
        <v>784</v>
      </c>
      <c r="U45" s="92">
        <v>5.2430555555555598E-3</v>
      </c>
      <c r="V45" s="2">
        <f t="shared" si="15"/>
        <v>7</v>
      </c>
      <c r="W45" s="2">
        <f t="shared" si="16"/>
        <v>33</v>
      </c>
      <c r="X45" s="2">
        <f t="shared" si="17"/>
        <v>453</v>
      </c>
    </row>
    <row r="46" spans="1:24" x14ac:dyDescent="0.2">
      <c r="A46" s="41">
        <v>6</v>
      </c>
      <c r="B46" s="99">
        <v>0.57999999999999996</v>
      </c>
      <c r="C46" s="99">
        <v>0.57999999999999996</v>
      </c>
      <c r="D46" s="48">
        <v>6</v>
      </c>
      <c r="E46" s="48">
        <v>6</v>
      </c>
      <c r="F46" s="48">
        <v>6</v>
      </c>
      <c r="G46" s="51">
        <v>8</v>
      </c>
      <c r="H46" s="51">
        <v>20</v>
      </c>
      <c r="I46" s="44">
        <v>32</v>
      </c>
      <c r="J46" s="45">
        <v>340</v>
      </c>
      <c r="K46" s="90">
        <v>1.5046296296296279E-3</v>
      </c>
      <c r="L46" s="77">
        <f t="shared" si="9"/>
        <v>2</v>
      </c>
      <c r="M46" s="2">
        <f t="shared" si="10"/>
        <v>10</v>
      </c>
      <c r="N46" s="2">
        <f t="shared" si="11"/>
        <v>130</v>
      </c>
      <c r="O46" s="2"/>
      <c r="P46" s="39">
        <v>14</v>
      </c>
      <c r="Q46" s="92">
        <v>9.2216139928193441E-3</v>
      </c>
      <c r="R46" s="2">
        <f t="shared" si="12"/>
        <v>13</v>
      </c>
      <c r="S46" s="2">
        <f t="shared" si="13"/>
        <v>17</v>
      </c>
      <c r="T46" s="2">
        <f t="shared" si="14"/>
        <v>797</v>
      </c>
      <c r="U46" s="91">
        <v>5.2777777777777797E-3</v>
      </c>
      <c r="V46" s="2">
        <f t="shared" si="15"/>
        <v>7</v>
      </c>
      <c r="W46" s="2">
        <f t="shared" si="16"/>
        <v>36</v>
      </c>
      <c r="X46" s="2">
        <f t="shared" si="17"/>
        <v>456</v>
      </c>
    </row>
    <row r="47" spans="1:24" x14ac:dyDescent="0.2">
      <c r="A47" s="41">
        <v>7</v>
      </c>
      <c r="B47" s="99">
        <v>0.61</v>
      </c>
      <c r="C47" s="99">
        <v>0.61</v>
      </c>
      <c r="D47" s="48">
        <v>7</v>
      </c>
      <c r="E47" s="48">
        <v>7</v>
      </c>
      <c r="F47" s="48">
        <v>7</v>
      </c>
      <c r="G47" s="51">
        <v>9</v>
      </c>
      <c r="H47" s="51">
        <v>20</v>
      </c>
      <c r="I47" s="44">
        <v>34</v>
      </c>
      <c r="J47" s="45">
        <v>355</v>
      </c>
      <c r="K47" s="90">
        <v>1.6203703703703686E-3</v>
      </c>
      <c r="L47" s="77">
        <f t="shared" si="9"/>
        <v>2</v>
      </c>
      <c r="M47" s="2">
        <f t="shared" si="10"/>
        <v>20</v>
      </c>
      <c r="N47" s="2">
        <f t="shared" si="11"/>
        <v>140</v>
      </c>
      <c r="O47" s="2"/>
      <c r="P47" s="39">
        <v>13</v>
      </c>
      <c r="Q47" s="92">
        <v>9.3703497023809451E-3</v>
      </c>
      <c r="R47" s="2">
        <f t="shared" si="12"/>
        <v>13</v>
      </c>
      <c r="S47" s="2">
        <f t="shared" si="13"/>
        <v>30</v>
      </c>
      <c r="T47" s="2">
        <f t="shared" si="14"/>
        <v>810</v>
      </c>
      <c r="U47" s="92">
        <v>5.3125000000000004E-3</v>
      </c>
      <c r="V47" s="2">
        <f t="shared" si="15"/>
        <v>7</v>
      </c>
      <c r="W47" s="2">
        <f t="shared" si="16"/>
        <v>39</v>
      </c>
      <c r="X47" s="2">
        <f t="shared" si="17"/>
        <v>459</v>
      </c>
    </row>
    <row r="48" spans="1:24" x14ac:dyDescent="0.2">
      <c r="A48" s="41">
        <v>8</v>
      </c>
      <c r="B48" s="99">
        <v>0.64</v>
      </c>
      <c r="C48" s="99">
        <v>0.64</v>
      </c>
      <c r="D48" s="48">
        <v>8</v>
      </c>
      <c r="E48" s="48">
        <v>8</v>
      </c>
      <c r="F48" s="48">
        <v>8</v>
      </c>
      <c r="G48" s="51">
        <v>10</v>
      </c>
      <c r="H48" s="51">
        <v>20</v>
      </c>
      <c r="I48" s="44">
        <v>35</v>
      </c>
      <c r="J48" s="45">
        <v>370</v>
      </c>
      <c r="K48" s="90">
        <v>1.7361111111111093E-3</v>
      </c>
      <c r="L48" s="77">
        <f t="shared" si="9"/>
        <v>2</v>
      </c>
      <c r="M48" s="2">
        <f t="shared" si="10"/>
        <v>30</v>
      </c>
      <c r="N48" s="2">
        <f t="shared" si="11"/>
        <v>150</v>
      </c>
      <c r="O48" s="2"/>
      <c r="P48" s="40">
        <v>12</v>
      </c>
      <c r="Q48" s="92">
        <v>9.5190854119425461E-3</v>
      </c>
      <c r="R48" s="2">
        <f t="shared" si="12"/>
        <v>13</v>
      </c>
      <c r="S48" s="2">
        <f t="shared" si="13"/>
        <v>42</v>
      </c>
      <c r="T48" s="2">
        <f t="shared" si="14"/>
        <v>822</v>
      </c>
      <c r="U48" s="91">
        <v>5.3472222222222202E-3</v>
      </c>
      <c r="V48" s="2">
        <f t="shared" si="15"/>
        <v>7</v>
      </c>
      <c r="W48" s="2">
        <f t="shared" si="16"/>
        <v>42</v>
      </c>
      <c r="X48" s="2">
        <f t="shared" si="17"/>
        <v>462</v>
      </c>
    </row>
    <row r="49" spans="1:24" x14ac:dyDescent="0.2">
      <c r="A49" s="40">
        <v>9</v>
      </c>
      <c r="B49" s="99">
        <v>0.67</v>
      </c>
      <c r="C49" s="99">
        <v>0.67</v>
      </c>
      <c r="D49" s="48">
        <v>9</v>
      </c>
      <c r="E49" s="48">
        <v>9</v>
      </c>
      <c r="F49" s="48">
        <v>9</v>
      </c>
      <c r="G49" s="52">
        <v>6</v>
      </c>
      <c r="H49" s="52">
        <v>10</v>
      </c>
      <c r="I49" s="44">
        <v>37</v>
      </c>
      <c r="J49" s="45">
        <v>385</v>
      </c>
      <c r="K49" s="90">
        <v>1.85185185185185E-3</v>
      </c>
      <c r="L49" s="77">
        <f t="shared" si="9"/>
        <v>2</v>
      </c>
      <c r="M49" s="2">
        <f t="shared" si="10"/>
        <v>40</v>
      </c>
      <c r="N49" s="2">
        <f t="shared" si="11"/>
        <v>160</v>
      </c>
      <c r="O49" s="2"/>
      <c r="P49" s="40">
        <v>11</v>
      </c>
      <c r="Q49" s="92">
        <v>9.6678211215041592E-3</v>
      </c>
      <c r="R49" s="2">
        <f t="shared" si="12"/>
        <v>13</v>
      </c>
      <c r="S49" s="2">
        <f t="shared" si="13"/>
        <v>55</v>
      </c>
      <c r="T49" s="2">
        <f t="shared" si="14"/>
        <v>835</v>
      </c>
      <c r="U49" s="92">
        <v>5.3819444444444496E-3</v>
      </c>
      <c r="V49" s="2">
        <f t="shared" si="15"/>
        <v>7</v>
      </c>
      <c r="W49" s="2">
        <f t="shared" si="16"/>
        <v>45</v>
      </c>
      <c r="X49" s="2">
        <f t="shared" si="17"/>
        <v>465</v>
      </c>
    </row>
    <row r="50" spans="1:24" x14ac:dyDescent="0.2">
      <c r="A50" s="40">
        <v>10</v>
      </c>
      <c r="B50" s="99">
        <v>0.7</v>
      </c>
      <c r="C50" s="99">
        <v>0.7</v>
      </c>
      <c r="D50" s="48">
        <v>10</v>
      </c>
      <c r="E50" s="48">
        <v>10</v>
      </c>
      <c r="F50" s="48">
        <v>10</v>
      </c>
      <c r="G50" s="52">
        <v>7</v>
      </c>
      <c r="H50" s="52">
        <v>10</v>
      </c>
      <c r="I50" s="44">
        <v>39</v>
      </c>
      <c r="J50" s="45">
        <v>400</v>
      </c>
      <c r="K50" s="90">
        <v>1.9675925925925907E-3</v>
      </c>
      <c r="L50" s="77">
        <f t="shared" si="9"/>
        <v>2</v>
      </c>
      <c r="M50" s="2">
        <f t="shared" si="10"/>
        <v>50</v>
      </c>
      <c r="N50" s="2">
        <f t="shared" si="11"/>
        <v>170</v>
      </c>
      <c r="O50" s="2"/>
      <c r="P50" s="40">
        <v>10</v>
      </c>
      <c r="Q50" s="92">
        <v>9.8165568310657619E-3</v>
      </c>
      <c r="R50" s="2">
        <f t="shared" si="12"/>
        <v>14</v>
      </c>
      <c r="S50" s="2">
        <f t="shared" si="13"/>
        <v>8</v>
      </c>
      <c r="T50" s="2">
        <f t="shared" si="14"/>
        <v>848</v>
      </c>
      <c r="U50" s="91">
        <v>5.4166666666666703E-3</v>
      </c>
      <c r="V50" s="2">
        <f t="shared" si="15"/>
        <v>7</v>
      </c>
      <c r="W50" s="2">
        <f t="shared" si="16"/>
        <v>48</v>
      </c>
      <c r="X50" s="2">
        <f t="shared" si="17"/>
        <v>468</v>
      </c>
    </row>
    <row r="51" spans="1:24" x14ac:dyDescent="0.2">
      <c r="A51" s="40">
        <v>11</v>
      </c>
      <c r="B51" s="99">
        <v>0.73</v>
      </c>
      <c r="C51" s="99">
        <v>0.73</v>
      </c>
      <c r="D51" s="48">
        <v>11</v>
      </c>
      <c r="E51" s="48">
        <v>11</v>
      </c>
      <c r="F51" s="48">
        <v>11</v>
      </c>
      <c r="G51" s="52">
        <v>8</v>
      </c>
      <c r="H51" s="52">
        <v>10</v>
      </c>
      <c r="I51" s="44">
        <v>40</v>
      </c>
      <c r="J51" s="45">
        <v>415</v>
      </c>
      <c r="K51" s="90">
        <v>2.0833333333333316E-3</v>
      </c>
      <c r="L51" s="77">
        <f t="shared" si="9"/>
        <v>3</v>
      </c>
      <c r="M51" s="2">
        <f t="shared" si="10"/>
        <v>0</v>
      </c>
      <c r="N51" s="2">
        <f t="shared" si="11"/>
        <v>180</v>
      </c>
      <c r="O51" s="2"/>
      <c r="P51" s="40">
        <v>9</v>
      </c>
      <c r="Q51" s="92">
        <v>9.9652925406273525E-3</v>
      </c>
      <c r="R51" s="2">
        <f t="shared" si="12"/>
        <v>14</v>
      </c>
      <c r="S51" s="2">
        <f t="shared" si="13"/>
        <v>21</v>
      </c>
      <c r="T51" s="2">
        <f t="shared" si="14"/>
        <v>861</v>
      </c>
      <c r="U51" s="92">
        <v>5.4513888888888902E-3</v>
      </c>
      <c r="V51" s="2">
        <f t="shared" si="15"/>
        <v>7</v>
      </c>
      <c r="W51" s="2">
        <f t="shared" si="16"/>
        <v>51</v>
      </c>
      <c r="X51" s="2">
        <f t="shared" si="17"/>
        <v>471</v>
      </c>
    </row>
    <row r="52" spans="1:24" x14ac:dyDescent="0.2">
      <c r="A52" s="40">
        <v>12</v>
      </c>
      <c r="B52" s="99">
        <v>0.76</v>
      </c>
      <c r="C52" s="99">
        <v>0.76</v>
      </c>
      <c r="D52" s="48">
        <v>12</v>
      </c>
      <c r="E52" s="48">
        <v>12</v>
      </c>
      <c r="F52" s="48">
        <v>12</v>
      </c>
      <c r="G52" s="52">
        <v>9</v>
      </c>
      <c r="H52" s="52">
        <v>10</v>
      </c>
      <c r="I52" s="44">
        <v>42</v>
      </c>
      <c r="J52" s="45">
        <v>430</v>
      </c>
      <c r="K52" s="90">
        <v>2.1990740740740725E-3</v>
      </c>
      <c r="L52" s="77">
        <f t="shared" si="9"/>
        <v>3</v>
      </c>
      <c r="M52" s="2">
        <f t="shared" si="10"/>
        <v>10</v>
      </c>
      <c r="N52" s="2">
        <f t="shared" si="11"/>
        <v>190</v>
      </c>
      <c r="O52" s="2"/>
      <c r="P52" s="41">
        <v>8</v>
      </c>
      <c r="Q52" s="92">
        <v>1.0114028250188953E-2</v>
      </c>
      <c r="R52" s="2">
        <f t="shared" si="12"/>
        <v>14</v>
      </c>
      <c r="S52" s="2">
        <f t="shared" si="13"/>
        <v>34</v>
      </c>
      <c r="T52" s="2">
        <f t="shared" si="14"/>
        <v>874</v>
      </c>
      <c r="U52" s="91">
        <v>5.48611111111111E-3</v>
      </c>
      <c r="V52" s="2">
        <f t="shared" si="15"/>
        <v>7</v>
      </c>
      <c r="W52" s="2">
        <f t="shared" si="16"/>
        <v>54</v>
      </c>
      <c r="X52" s="2">
        <f t="shared" si="17"/>
        <v>474</v>
      </c>
    </row>
    <row r="53" spans="1:24" x14ac:dyDescent="0.2">
      <c r="A53" s="39">
        <v>13</v>
      </c>
      <c r="B53" s="99">
        <v>0.79</v>
      </c>
      <c r="C53" s="99">
        <v>0.79</v>
      </c>
      <c r="D53" s="48">
        <v>13</v>
      </c>
      <c r="E53" s="48">
        <v>13</v>
      </c>
      <c r="F53" s="48">
        <v>13</v>
      </c>
      <c r="G53" s="52">
        <v>10</v>
      </c>
      <c r="H53" s="52">
        <v>10</v>
      </c>
      <c r="I53" s="44">
        <v>44</v>
      </c>
      <c r="J53" s="45">
        <v>445</v>
      </c>
      <c r="K53" s="90">
        <v>2.3148148148148134E-3</v>
      </c>
      <c r="L53" s="77">
        <f t="shared" si="9"/>
        <v>3</v>
      </c>
      <c r="M53" s="2">
        <f t="shared" si="10"/>
        <v>20</v>
      </c>
      <c r="N53" s="2">
        <f t="shared" si="11"/>
        <v>200</v>
      </c>
      <c r="O53" s="2"/>
      <c r="P53" s="41">
        <v>7</v>
      </c>
      <c r="Q53" s="92">
        <v>1.0262763959750528E-2</v>
      </c>
      <c r="R53" s="2">
        <f t="shared" si="12"/>
        <v>14</v>
      </c>
      <c r="S53" s="2">
        <f t="shared" si="13"/>
        <v>47</v>
      </c>
      <c r="T53" s="2">
        <f t="shared" si="14"/>
        <v>887</v>
      </c>
      <c r="U53" s="92">
        <v>5.5208333333333403E-3</v>
      </c>
      <c r="V53" s="2">
        <f t="shared" si="15"/>
        <v>7</v>
      </c>
      <c r="W53" s="2">
        <f t="shared" si="16"/>
        <v>57</v>
      </c>
      <c r="X53" s="2">
        <f t="shared" si="17"/>
        <v>477</v>
      </c>
    </row>
    <row r="54" spans="1:24" x14ac:dyDescent="0.2">
      <c r="A54" s="39">
        <v>14</v>
      </c>
      <c r="B54" s="99">
        <v>0.82</v>
      </c>
      <c r="C54" s="99">
        <v>0.82</v>
      </c>
      <c r="D54" s="48">
        <v>14</v>
      </c>
      <c r="E54" s="48">
        <v>14</v>
      </c>
      <c r="F54" s="48">
        <v>14</v>
      </c>
      <c r="G54" s="44">
        <v>4</v>
      </c>
      <c r="H54" s="44">
        <v>0</v>
      </c>
      <c r="I54" s="44">
        <v>45</v>
      </c>
      <c r="J54" s="45">
        <v>460</v>
      </c>
      <c r="K54" s="90">
        <v>2.4305555555555543E-3</v>
      </c>
      <c r="L54" s="77">
        <f t="shared" si="9"/>
        <v>3</v>
      </c>
      <c r="M54" s="2">
        <f t="shared" si="10"/>
        <v>30</v>
      </c>
      <c r="N54" s="2">
        <f t="shared" si="11"/>
        <v>210</v>
      </c>
      <c r="O54" s="2"/>
      <c r="P54" s="41">
        <v>6</v>
      </c>
      <c r="Q54" s="92">
        <v>1.0411499669312131E-2</v>
      </c>
      <c r="R54" s="2">
        <f t="shared" si="12"/>
        <v>15</v>
      </c>
      <c r="S54" s="2">
        <f t="shared" si="13"/>
        <v>0</v>
      </c>
      <c r="T54" s="2">
        <f t="shared" si="14"/>
        <v>900</v>
      </c>
      <c r="U54" s="101">
        <v>5.5555555555555558E-3</v>
      </c>
      <c r="V54" s="2">
        <f t="shared" si="15"/>
        <v>8</v>
      </c>
      <c r="W54" s="2">
        <f t="shared" si="16"/>
        <v>0</v>
      </c>
      <c r="X54" s="2">
        <f t="shared" si="17"/>
        <v>480</v>
      </c>
    </row>
    <row r="55" spans="1:24" x14ac:dyDescent="0.2">
      <c r="A55" s="39">
        <v>15</v>
      </c>
      <c r="B55" s="99">
        <v>0.85</v>
      </c>
      <c r="C55" s="99">
        <v>0.85</v>
      </c>
      <c r="D55" s="48">
        <v>15</v>
      </c>
      <c r="E55" s="48">
        <v>15</v>
      </c>
      <c r="F55" s="48">
        <v>15</v>
      </c>
      <c r="G55" s="44">
        <v>5</v>
      </c>
      <c r="H55" s="44">
        <v>0</v>
      </c>
      <c r="I55" s="44">
        <v>47</v>
      </c>
      <c r="J55" s="45">
        <v>475</v>
      </c>
      <c r="K55" s="90">
        <v>2.5462962962962952E-3</v>
      </c>
      <c r="L55" s="77">
        <f t="shared" si="9"/>
        <v>3</v>
      </c>
      <c r="M55" s="2">
        <f t="shared" si="10"/>
        <v>40</v>
      </c>
      <c r="N55" s="2">
        <f t="shared" si="11"/>
        <v>220</v>
      </c>
      <c r="O55" s="2"/>
      <c r="P55" s="42">
        <v>5</v>
      </c>
      <c r="Q55" s="92">
        <v>1.0560235378873732E-2</v>
      </c>
      <c r="R55" s="2">
        <f t="shared" si="12"/>
        <v>15</v>
      </c>
      <c r="S55" s="2">
        <f t="shared" si="13"/>
        <v>12</v>
      </c>
      <c r="T55" s="2">
        <f t="shared" si="14"/>
        <v>912</v>
      </c>
      <c r="U55" s="92">
        <v>5.5555555555555601E-3</v>
      </c>
      <c r="V55" s="2">
        <f t="shared" si="15"/>
        <v>8</v>
      </c>
      <c r="W55" s="2">
        <f t="shared" si="16"/>
        <v>0</v>
      </c>
      <c r="X55" s="2">
        <f t="shared" si="17"/>
        <v>480</v>
      </c>
    </row>
    <row r="56" spans="1:24" x14ac:dyDescent="0.2">
      <c r="A56" s="38">
        <v>16</v>
      </c>
      <c r="B56" s="99">
        <v>0.88</v>
      </c>
      <c r="C56" s="99">
        <v>0.88</v>
      </c>
      <c r="D56" s="48">
        <v>16</v>
      </c>
      <c r="E56" s="48">
        <v>16</v>
      </c>
      <c r="F56" s="48">
        <v>16</v>
      </c>
      <c r="G56" s="44">
        <v>6</v>
      </c>
      <c r="H56" s="44">
        <v>0</v>
      </c>
      <c r="I56" s="44">
        <v>49</v>
      </c>
      <c r="J56" s="45">
        <v>490</v>
      </c>
      <c r="K56" s="90">
        <v>2.6620370370370361E-3</v>
      </c>
      <c r="L56" s="77">
        <f t="shared" si="9"/>
        <v>3</v>
      </c>
      <c r="M56" s="2">
        <f t="shared" si="10"/>
        <v>50</v>
      </c>
      <c r="N56" s="2">
        <f t="shared" si="11"/>
        <v>230</v>
      </c>
      <c r="O56" s="2"/>
      <c r="P56" s="42">
        <v>4</v>
      </c>
      <c r="Q56" s="92">
        <v>1.0708971088435335E-2</v>
      </c>
      <c r="R56" s="2">
        <f t="shared" si="12"/>
        <v>15</v>
      </c>
      <c r="S56" s="2">
        <f t="shared" si="13"/>
        <v>25</v>
      </c>
      <c r="T56" s="2">
        <f t="shared" si="14"/>
        <v>925</v>
      </c>
      <c r="U56" s="91">
        <v>5.5902777777777799E-3</v>
      </c>
      <c r="V56" s="2">
        <f t="shared" si="15"/>
        <v>8</v>
      </c>
      <c r="W56" s="2">
        <f t="shared" si="16"/>
        <v>3</v>
      </c>
      <c r="X56" s="2">
        <f t="shared" si="17"/>
        <v>483</v>
      </c>
    </row>
    <row r="57" spans="1:24" x14ac:dyDescent="0.2">
      <c r="A57" s="38">
        <v>17</v>
      </c>
      <c r="B57" s="99">
        <v>0.91</v>
      </c>
      <c r="C57" s="99">
        <v>0.91</v>
      </c>
      <c r="D57" s="48">
        <v>17</v>
      </c>
      <c r="E57" s="48">
        <v>17</v>
      </c>
      <c r="F57" s="48">
        <v>17</v>
      </c>
      <c r="G57" s="44">
        <v>7</v>
      </c>
      <c r="H57" s="44">
        <v>0</v>
      </c>
      <c r="I57" s="44">
        <v>51</v>
      </c>
      <c r="J57" s="45">
        <v>505</v>
      </c>
      <c r="K57" s="90">
        <v>2.777777777777777E-3</v>
      </c>
      <c r="L57" s="77">
        <f t="shared" si="9"/>
        <v>4</v>
      </c>
      <c r="M57" s="2">
        <f t="shared" si="10"/>
        <v>0</v>
      </c>
      <c r="N57" s="2">
        <f t="shared" si="11"/>
        <v>240</v>
      </c>
      <c r="O57" s="2"/>
      <c r="P57" s="42">
        <v>3</v>
      </c>
      <c r="Q57" s="92">
        <v>1.0857706797996936E-2</v>
      </c>
      <c r="R57" s="2">
        <f t="shared" si="12"/>
        <v>15</v>
      </c>
      <c r="S57" s="2">
        <f t="shared" si="13"/>
        <v>38</v>
      </c>
      <c r="T57" s="2">
        <f t="shared" si="14"/>
        <v>938</v>
      </c>
      <c r="U57" s="92">
        <v>5.6249999999999998E-3</v>
      </c>
      <c r="V57" s="2">
        <f t="shared" si="15"/>
        <v>8</v>
      </c>
      <c r="W57" s="2">
        <f t="shared" si="16"/>
        <v>6</v>
      </c>
      <c r="X57" s="2">
        <f t="shared" si="17"/>
        <v>486</v>
      </c>
    </row>
    <row r="58" spans="1:24" x14ac:dyDescent="0.2">
      <c r="A58" s="38">
        <v>18</v>
      </c>
      <c r="B58" s="99">
        <v>0.94</v>
      </c>
      <c r="C58" s="99">
        <v>0.94</v>
      </c>
      <c r="D58" s="48">
        <v>18</v>
      </c>
      <c r="E58" s="48">
        <v>18</v>
      </c>
      <c r="F58" s="48">
        <v>18</v>
      </c>
      <c r="G58" s="44">
        <v>8</v>
      </c>
      <c r="H58" s="44">
        <v>0</v>
      </c>
      <c r="I58" s="44">
        <v>52</v>
      </c>
      <c r="J58" s="45">
        <v>520</v>
      </c>
      <c r="K58" s="90">
        <v>2.8935185185185179E-3</v>
      </c>
      <c r="L58" s="77">
        <f t="shared" si="9"/>
        <v>4</v>
      </c>
      <c r="M58" s="2">
        <f t="shared" si="10"/>
        <v>10</v>
      </c>
      <c r="N58" s="2">
        <f t="shared" si="11"/>
        <v>250</v>
      </c>
      <c r="O58" s="2"/>
      <c r="P58" s="43">
        <v>2</v>
      </c>
      <c r="Q58" s="92">
        <v>1.1006442507558539E-2</v>
      </c>
      <c r="R58" s="2">
        <f t="shared" si="12"/>
        <v>15</v>
      </c>
      <c r="S58" s="2">
        <f t="shared" si="13"/>
        <v>51</v>
      </c>
      <c r="T58" s="2">
        <f t="shared" si="14"/>
        <v>951</v>
      </c>
      <c r="U58" s="91">
        <v>5.65972222222223E-3</v>
      </c>
      <c r="V58" s="2">
        <f t="shared" si="15"/>
        <v>8</v>
      </c>
      <c r="W58" s="2">
        <f t="shared" si="16"/>
        <v>9</v>
      </c>
      <c r="X58" s="2">
        <f t="shared" si="17"/>
        <v>489</v>
      </c>
    </row>
    <row r="59" spans="1:24" x14ac:dyDescent="0.2">
      <c r="A59" s="36">
        <v>19</v>
      </c>
      <c r="B59" s="99">
        <v>0.97</v>
      </c>
      <c r="C59" s="99">
        <v>0.97</v>
      </c>
      <c r="D59" s="48">
        <v>19</v>
      </c>
      <c r="E59" s="48">
        <v>19</v>
      </c>
      <c r="F59" s="48">
        <v>19</v>
      </c>
      <c r="G59" s="44">
        <v>9</v>
      </c>
      <c r="H59" s="44">
        <v>0</v>
      </c>
      <c r="I59" s="44">
        <v>54</v>
      </c>
      <c r="J59" s="45">
        <v>535</v>
      </c>
      <c r="K59" s="90">
        <v>3.0092592592592588E-3</v>
      </c>
      <c r="L59" s="77">
        <f t="shared" si="9"/>
        <v>4</v>
      </c>
      <c r="M59" s="2">
        <f t="shared" si="10"/>
        <v>20</v>
      </c>
      <c r="N59" s="2">
        <f t="shared" si="11"/>
        <v>260</v>
      </c>
      <c r="O59" s="2"/>
      <c r="P59" s="43">
        <v>1</v>
      </c>
      <c r="Q59" s="92">
        <v>1.1155178217120138E-2</v>
      </c>
      <c r="R59" s="2">
        <f t="shared" si="12"/>
        <v>16</v>
      </c>
      <c r="S59" s="2">
        <f t="shared" si="13"/>
        <v>4</v>
      </c>
      <c r="T59" s="2">
        <f t="shared" si="14"/>
        <v>964</v>
      </c>
      <c r="U59" s="92">
        <v>5.6944444444444499E-3</v>
      </c>
      <c r="V59" s="2">
        <f t="shared" si="15"/>
        <v>8</v>
      </c>
      <c r="W59" s="2">
        <f t="shared" si="16"/>
        <v>12</v>
      </c>
      <c r="X59" s="2">
        <f t="shared" si="17"/>
        <v>492</v>
      </c>
    </row>
    <row r="60" spans="1:24" x14ac:dyDescent="0.2">
      <c r="A60" s="36">
        <v>20</v>
      </c>
      <c r="B60" s="99">
        <v>1</v>
      </c>
      <c r="C60" s="99">
        <v>1</v>
      </c>
      <c r="D60" s="48">
        <v>20</v>
      </c>
      <c r="E60" s="48">
        <v>20</v>
      </c>
      <c r="F60" s="48">
        <v>20</v>
      </c>
      <c r="G60" s="44">
        <v>10</v>
      </c>
      <c r="H60" s="44">
        <v>0</v>
      </c>
      <c r="I60" s="44">
        <v>56</v>
      </c>
      <c r="J60" s="45">
        <v>550</v>
      </c>
      <c r="K60" s="90">
        <v>3.1249999999999997E-3</v>
      </c>
      <c r="L60" s="77">
        <f t="shared" si="9"/>
        <v>4</v>
      </c>
      <c r="M60" s="2">
        <f t="shared" si="10"/>
        <v>30</v>
      </c>
      <c r="N60" s="2">
        <f t="shared" si="11"/>
        <v>270</v>
      </c>
      <c r="O60" s="2"/>
      <c r="P60" s="43">
        <v>0</v>
      </c>
      <c r="Q60" s="100">
        <v>1.1805555555555555E-2</v>
      </c>
      <c r="R60" s="2">
        <f t="shared" si="12"/>
        <v>17</v>
      </c>
      <c r="S60" s="2">
        <f t="shared" si="13"/>
        <v>0</v>
      </c>
      <c r="T60" s="2">
        <f t="shared" si="14"/>
        <v>1020</v>
      </c>
      <c r="U60" s="92">
        <v>5.7291666666666697E-3</v>
      </c>
      <c r="V60" s="2">
        <f t="shared" si="15"/>
        <v>8</v>
      </c>
      <c r="W60" s="2">
        <f t="shared" si="16"/>
        <v>15</v>
      </c>
      <c r="X60" s="2">
        <f t="shared" si="17"/>
        <v>495</v>
      </c>
    </row>
  </sheetData>
  <sheetProtection password="C6D7" sheet="1" objects="1" scenarios="1"/>
  <sortState xmlns:xlrd2="http://schemas.microsoft.com/office/spreadsheetml/2017/richdata2" ref="K41:K60">
    <sortCondition ref="K41"/>
  </sortState>
  <mergeCells count="24">
    <mergeCell ref="U37:U38"/>
    <mergeCell ref="Q4:Q5"/>
    <mergeCell ref="U4:U5"/>
    <mergeCell ref="E37:E38"/>
    <mergeCell ref="F37:F38"/>
    <mergeCell ref="J37:J38"/>
    <mergeCell ref="K37:N38"/>
    <mergeCell ref="Q37:Q38"/>
    <mergeCell ref="A1:X2"/>
    <mergeCell ref="I37:I38"/>
    <mergeCell ref="G4:H5"/>
    <mergeCell ref="G37:H38"/>
    <mergeCell ref="A34:X35"/>
    <mergeCell ref="B4:B5"/>
    <mergeCell ref="C4:C5"/>
    <mergeCell ref="D4:D5"/>
    <mergeCell ref="E4:E5"/>
    <mergeCell ref="F4:F5"/>
    <mergeCell ref="I4:I5"/>
    <mergeCell ref="J4:J5"/>
    <mergeCell ref="K4:N5"/>
    <mergeCell ref="B37:B38"/>
    <mergeCell ref="C37:C38"/>
    <mergeCell ref="D37:D38"/>
  </mergeCell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6</vt:i4>
      </vt:variant>
    </vt:vector>
  </HeadingPairs>
  <TitlesOfParts>
    <vt:vector size="6" baseType="lpstr">
      <vt:lpstr>Feuille de Saisie</vt:lpstr>
      <vt:lpstr>Bareme Fille</vt:lpstr>
      <vt:lpstr>Bareme Garçon</vt:lpstr>
      <vt:lpstr>Compilation note et radar</vt:lpstr>
      <vt:lpstr>Tests Physiques</vt:lpstr>
      <vt:lpstr>Parametres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de Microsoft Office</dc:creator>
  <cp:lastModifiedBy>Gael Depierre</cp:lastModifiedBy>
  <cp:lastPrinted>2021-03-20T07:15:22Z</cp:lastPrinted>
  <dcterms:created xsi:type="dcterms:W3CDTF">2020-03-25T08:27:08Z</dcterms:created>
  <dcterms:modified xsi:type="dcterms:W3CDTF">2022-11-02T14:46:53Z</dcterms:modified>
</cp:coreProperties>
</file>