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angelefrazzetta/Documents/1.FFAviron----MEL/3.NI/2021/312/"/>
    </mc:Choice>
  </mc:AlternateContent>
  <xr:revisionPtr revIDLastSave="0" documentId="8_{8AD85523-F234-0740-9705-167249B8554B}" xr6:coauthVersionLast="46" xr6:coauthVersionMax="46" xr10:uidLastSave="{00000000-0000-0000-0000-000000000000}"/>
  <bookViews>
    <workbookView xWindow="0" yWindow="500" windowWidth="28800" windowHeight="16360" tabRatio="500" xr2:uid="{00000000-000D-0000-FFFF-FFFF00000000}"/>
  </bookViews>
  <sheets>
    <sheet name="Feuille de Saisie" sheetId="4" r:id="rId1"/>
    <sheet name="Bareme Fille" sheetId="2" r:id="rId2"/>
    <sheet name="Bareme Garçon" sheetId="3" r:id="rId3"/>
    <sheet name="Compilation note et radar" sheetId="6" r:id="rId4"/>
    <sheet name="Tests Physiques" sheetId="1" r:id="rId5"/>
    <sheet name="Parametres" sheetId="7" r:id="rId6"/>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12" i="4" l="1"/>
  <c r="Q12" i="4" s="1"/>
  <c r="L12" i="4"/>
  <c r="M12" i="4" s="1"/>
  <c r="I12" i="4"/>
  <c r="P11" i="4" l="1"/>
  <c r="Q11" i="4" s="1"/>
  <c r="L11" i="4"/>
  <c r="M11" i="4" s="1"/>
  <c r="I11" i="4"/>
  <c r="C5" i="6" l="1"/>
  <c r="C6" i="6"/>
  <c r="C7" i="6"/>
  <c r="C8" i="6"/>
  <c r="D5" i="6"/>
  <c r="E5" i="6"/>
  <c r="H5" i="6"/>
  <c r="I5" i="6"/>
  <c r="J5" i="6"/>
  <c r="K5" i="6" a="1"/>
  <c r="K5" i="6" s="1"/>
  <c r="L5" i="6"/>
  <c r="M5" i="6"/>
  <c r="N5" i="6"/>
  <c r="O5" i="6"/>
  <c r="P5" i="6"/>
  <c r="D6" i="6"/>
  <c r="E6" i="6"/>
  <c r="H6" i="6"/>
  <c r="I6" i="6"/>
  <c r="J6" i="6"/>
  <c r="K6" i="6" a="1"/>
  <c r="K6" i="6" s="1"/>
  <c r="L6" i="6"/>
  <c r="M6" i="6"/>
  <c r="N6" i="6"/>
  <c r="O6" i="6"/>
  <c r="P6" i="6"/>
  <c r="D7" i="6"/>
  <c r="E7" i="6"/>
  <c r="H7" i="6"/>
  <c r="I7" i="6"/>
  <c r="J7" i="6"/>
  <c r="K7" i="6" a="1"/>
  <c r="K7" i="6" s="1"/>
  <c r="L7" i="6"/>
  <c r="M7" i="6"/>
  <c r="N7" i="6"/>
  <c r="O7" i="6"/>
  <c r="P7" i="6"/>
  <c r="D8" i="6"/>
  <c r="E8" i="6"/>
  <c r="H8" i="6"/>
  <c r="I8" i="6"/>
  <c r="J8" i="6"/>
  <c r="K8" i="6" a="1"/>
  <c r="L8" i="6"/>
  <c r="M8" i="6"/>
  <c r="N8" i="6"/>
  <c r="O8" i="6"/>
  <c r="P8" i="6"/>
  <c r="C9" i="6"/>
  <c r="D9" i="6"/>
  <c r="E9" i="6"/>
  <c r="H9" i="6"/>
  <c r="I9" i="6"/>
  <c r="J9" i="6"/>
  <c r="K9" i="6" a="1"/>
  <c r="K9" i="6" s="1"/>
  <c r="L9" i="6"/>
  <c r="M9" i="6"/>
  <c r="N9" i="6"/>
  <c r="O9" i="6"/>
  <c r="P9" i="6"/>
  <c r="C10" i="6"/>
  <c r="D10" i="6"/>
  <c r="E10" i="6"/>
  <c r="H10" i="6"/>
  <c r="I10" i="6"/>
  <c r="J10" i="6"/>
  <c r="K10" i="6" a="1"/>
  <c r="K10" i="6" s="1"/>
  <c r="L10" i="6"/>
  <c r="M10" i="6"/>
  <c r="N10" i="6"/>
  <c r="O10" i="6"/>
  <c r="P10" i="6"/>
  <c r="C11" i="6"/>
  <c r="D11" i="6"/>
  <c r="E11" i="6"/>
  <c r="H11" i="6"/>
  <c r="I11" i="6"/>
  <c r="J11" i="6"/>
  <c r="K11" i="6" a="1"/>
  <c r="K11" i="6" s="1"/>
  <c r="L11" i="6"/>
  <c r="M11" i="6"/>
  <c r="N11" i="6"/>
  <c r="O11" i="6"/>
  <c r="P11" i="6"/>
  <c r="C12" i="6"/>
  <c r="D12" i="6"/>
  <c r="E12" i="6"/>
  <c r="H12" i="6"/>
  <c r="I12" i="6"/>
  <c r="J12" i="6"/>
  <c r="K12" i="6" a="1"/>
  <c r="K12" i="6" s="1"/>
  <c r="L12" i="6"/>
  <c r="M12" i="6"/>
  <c r="N12" i="6"/>
  <c r="O12" i="6"/>
  <c r="P12" i="6"/>
  <c r="C13" i="6"/>
  <c r="D13" i="6"/>
  <c r="E13" i="6"/>
  <c r="H13" i="6"/>
  <c r="I13" i="6"/>
  <c r="J13" i="6"/>
  <c r="K13" i="6" a="1"/>
  <c r="K13" i="6" s="1"/>
  <c r="L13" i="6"/>
  <c r="M13" i="6"/>
  <c r="N13" i="6"/>
  <c r="O13" i="6"/>
  <c r="P13" i="6"/>
  <c r="C14" i="6"/>
  <c r="D14" i="6"/>
  <c r="E14" i="6"/>
  <c r="H14" i="6"/>
  <c r="I14" i="6"/>
  <c r="J14" i="6"/>
  <c r="K14" i="6" a="1"/>
  <c r="K14" i="6" s="1"/>
  <c r="L14" i="6"/>
  <c r="M14" i="6"/>
  <c r="N14" i="6"/>
  <c r="O14" i="6"/>
  <c r="P14" i="6"/>
  <c r="C15" i="6"/>
  <c r="D15" i="6"/>
  <c r="E15" i="6"/>
  <c r="F15" i="6"/>
  <c r="H15" i="6"/>
  <c r="I15" i="6"/>
  <c r="J15" i="6"/>
  <c r="K15" i="6" a="1"/>
  <c r="K15" i="6" s="1"/>
  <c r="L15" i="6"/>
  <c r="M15" i="6"/>
  <c r="N15" i="6"/>
  <c r="O15" i="6"/>
  <c r="P15" i="6"/>
  <c r="C16" i="6"/>
  <c r="D16" i="6"/>
  <c r="E16" i="6"/>
  <c r="F16" i="6"/>
  <c r="H16" i="6"/>
  <c r="I16" i="6"/>
  <c r="J16" i="6"/>
  <c r="K16" i="6" a="1"/>
  <c r="L16" i="6"/>
  <c r="M16" i="6"/>
  <c r="N16" i="6"/>
  <c r="O16" i="6"/>
  <c r="P16" i="6"/>
  <c r="C17" i="6"/>
  <c r="D17" i="6"/>
  <c r="E17" i="6"/>
  <c r="H17" i="6"/>
  <c r="I17" i="6"/>
  <c r="J17" i="6"/>
  <c r="K17" i="6" a="1"/>
  <c r="K17" i="6" s="1"/>
  <c r="L17" i="6"/>
  <c r="M17" i="6"/>
  <c r="N17" i="6"/>
  <c r="O17" i="6"/>
  <c r="P17" i="6"/>
  <c r="C18" i="6"/>
  <c r="D18" i="6"/>
  <c r="E18" i="6"/>
  <c r="H18" i="6"/>
  <c r="I18" i="6"/>
  <c r="J18" i="6"/>
  <c r="K18" i="6" a="1"/>
  <c r="L18" i="6"/>
  <c r="M18" i="6"/>
  <c r="N18" i="6"/>
  <c r="O18" i="6"/>
  <c r="P18" i="6"/>
  <c r="C19" i="6"/>
  <c r="D19" i="6"/>
  <c r="E19" i="6"/>
  <c r="H19" i="6"/>
  <c r="I19" i="6"/>
  <c r="J19" i="6"/>
  <c r="K19" i="6" a="1"/>
  <c r="K19" i="6" s="1"/>
  <c r="L19" i="6"/>
  <c r="M19" i="6"/>
  <c r="N19" i="6"/>
  <c r="O19" i="6"/>
  <c r="P19" i="6"/>
  <c r="C20" i="6"/>
  <c r="D20" i="6"/>
  <c r="E20" i="6"/>
  <c r="H20" i="6"/>
  <c r="I20" i="6"/>
  <c r="J20" i="6"/>
  <c r="K20" i="6" a="1"/>
  <c r="K20" i="6" s="1"/>
  <c r="L20" i="6"/>
  <c r="M20" i="6"/>
  <c r="N20" i="6"/>
  <c r="O20" i="6"/>
  <c r="P20" i="6"/>
  <c r="C21" i="6"/>
  <c r="D21" i="6"/>
  <c r="E21" i="6"/>
  <c r="H21" i="6"/>
  <c r="I21" i="6"/>
  <c r="J21" i="6"/>
  <c r="K21" i="6" a="1"/>
  <c r="K21" i="6" s="1"/>
  <c r="L21" i="6"/>
  <c r="M21" i="6"/>
  <c r="N21" i="6"/>
  <c r="O21" i="6"/>
  <c r="P21" i="6"/>
  <c r="C22" i="6"/>
  <c r="D22" i="6"/>
  <c r="E22" i="6"/>
  <c r="H22" i="6"/>
  <c r="I22" i="6"/>
  <c r="J22" i="6"/>
  <c r="K22" i="6" a="1"/>
  <c r="K22" i="6" s="1"/>
  <c r="L22" i="6"/>
  <c r="M22" i="6"/>
  <c r="N22" i="6"/>
  <c r="O22" i="6"/>
  <c r="P22" i="6"/>
  <c r="C23" i="6"/>
  <c r="D23" i="6"/>
  <c r="E23" i="6"/>
  <c r="H23" i="6"/>
  <c r="I23" i="6"/>
  <c r="J23" i="6"/>
  <c r="K23" i="6" a="1"/>
  <c r="K23" i="6" s="1"/>
  <c r="L23" i="6"/>
  <c r="M23" i="6"/>
  <c r="N23" i="6"/>
  <c r="O23" i="6"/>
  <c r="P23" i="6"/>
  <c r="C24" i="6"/>
  <c r="D24" i="6"/>
  <c r="E24" i="6"/>
  <c r="H24" i="6"/>
  <c r="I24" i="6"/>
  <c r="J24" i="6"/>
  <c r="K24" i="6" a="1"/>
  <c r="K24" i="6" s="1"/>
  <c r="L24" i="6"/>
  <c r="M24" i="6"/>
  <c r="N24" i="6"/>
  <c r="O24" i="6"/>
  <c r="P24" i="6"/>
  <c r="C25" i="6"/>
  <c r="D25" i="6"/>
  <c r="E25" i="6"/>
  <c r="H25" i="6"/>
  <c r="I25" i="6"/>
  <c r="J25" i="6"/>
  <c r="K25" i="6" a="1"/>
  <c r="K25" i="6" s="1"/>
  <c r="L25" i="6"/>
  <c r="M25" i="6"/>
  <c r="N25" i="6"/>
  <c r="O25" i="6"/>
  <c r="P25" i="6"/>
  <c r="C26" i="6"/>
  <c r="D26" i="6"/>
  <c r="E26" i="6"/>
  <c r="H26" i="6"/>
  <c r="I26" i="6"/>
  <c r="J26" i="6"/>
  <c r="K26" i="6" a="1"/>
  <c r="K26" i="6" s="1"/>
  <c r="L26" i="6"/>
  <c r="M26" i="6"/>
  <c r="N26" i="6"/>
  <c r="O26" i="6"/>
  <c r="P26" i="6"/>
  <c r="C27" i="6"/>
  <c r="D27" i="6"/>
  <c r="E27" i="6"/>
  <c r="H27" i="6"/>
  <c r="I27" i="6"/>
  <c r="J27" i="6"/>
  <c r="K27" i="6" a="1"/>
  <c r="K27" i="6" s="1"/>
  <c r="L27" i="6"/>
  <c r="M27" i="6"/>
  <c r="N27" i="6"/>
  <c r="O27" i="6"/>
  <c r="P27" i="6"/>
  <c r="C28" i="6"/>
  <c r="D28" i="6"/>
  <c r="E28" i="6"/>
  <c r="H28" i="6"/>
  <c r="I28" i="6"/>
  <c r="J28" i="6"/>
  <c r="K28" i="6" a="1"/>
  <c r="K28" i="6" s="1"/>
  <c r="L28" i="6"/>
  <c r="M28" i="6"/>
  <c r="N28" i="6"/>
  <c r="O28" i="6"/>
  <c r="P28" i="6"/>
  <c r="C29" i="6"/>
  <c r="D29" i="6"/>
  <c r="E29" i="6"/>
  <c r="H29" i="6"/>
  <c r="I29" i="6"/>
  <c r="J29" i="6"/>
  <c r="K29" i="6" a="1"/>
  <c r="K29" i="6" s="1"/>
  <c r="L29" i="6"/>
  <c r="M29" i="6"/>
  <c r="N29" i="6"/>
  <c r="O29" i="6"/>
  <c r="P29" i="6"/>
  <c r="C30" i="6"/>
  <c r="D30" i="6"/>
  <c r="E30" i="6"/>
  <c r="H30" i="6"/>
  <c r="I30" i="6"/>
  <c r="J30" i="6"/>
  <c r="K30" i="6" a="1"/>
  <c r="K30" i="6" s="1"/>
  <c r="L30" i="6"/>
  <c r="M30" i="6"/>
  <c r="N30" i="6"/>
  <c r="O30" i="6"/>
  <c r="P30" i="6"/>
  <c r="C31" i="6"/>
  <c r="D31" i="6"/>
  <c r="E31" i="6"/>
  <c r="H31" i="6"/>
  <c r="I31" i="6"/>
  <c r="J31" i="6"/>
  <c r="K31" i="6" a="1"/>
  <c r="K31" i="6" s="1"/>
  <c r="L31" i="6"/>
  <c r="M31" i="6"/>
  <c r="N31" i="6"/>
  <c r="O31" i="6"/>
  <c r="P31" i="6"/>
  <c r="C32" i="6"/>
  <c r="D32" i="6"/>
  <c r="E32" i="6"/>
  <c r="F32" i="6"/>
  <c r="G32" i="6"/>
  <c r="H32" i="6"/>
  <c r="I32" i="6"/>
  <c r="J32" i="6"/>
  <c r="K32" i="6" a="1"/>
  <c r="L32" i="6"/>
  <c r="M32" i="6"/>
  <c r="N32" i="6"/>
  <c r="O32" i="6"/>
  <c r="P32" i="6"/>
  <c r="C33" i="6"/>
  <c r="D33" i="6"/>
  <c r="E33" i="6"/>
  <c r="F33" i="6"/>
  <c r="G33" i="6"/>
  <c r="H33" i="6"/>
  <c r="I33" i="6"/>
  <c r="J33" i="6"/>
  <c r="K33" i="6" a="1"/>
  <c r="L33" i="6"/>
  <c r="M33" i="6"/>
  <c r="N33" i="6"/>
  <c r="O33" i="6"/>
  <c r="P33" i="6"/>
  <c r="C34" i="6"/>
  <c r="D34" i="6"/>
  <c r="E34" i="6"/>
  <c r="F34" i="6"/>
  <c r="Q34" i="6" s="1"/>
  <c r="AK39" i="4" s="1"/>
  <c r="G34" i="6"/>
  <c r="H34" i="6"/>
  <c r="I34" i="6"/>
  <c r="J34" i="6"/>
  <c r="K34" i="6" a="1"/>
  <c r="L34" i="6"/>
  <c r="M34" i="6"/>
  <c r="N34" i="6"/>
  <c r="O34" i="6"/>
  <c r="P34" i="6"/>
  <c r="C35" i="6"/>
  <c r="D35" i="6"/>
  <c r="E35" i="6"/>
  <c r="F35" i="6"/>
  <c r="G35" i="6"/>
  <c r="H35" i="6"/>
  <c r="I35" i="6"/>
  <c r="J35" i="6"/>
  <c r="K35" i="6" a="1"/>
  <c r="L35" i="6"/>
  <c r="M35" i="6"/>
  <c r="N35" i="6"/>
  <c r="O35" i="6"/>
  <c r="P35" i="6"/>
  <c r="K8" i="6"/>
  <c r="K16" i="6"/>
  <c r="K18" i="6"/>
  <c r="V9" i="6" s="1"/>
  <c r="K32" i="6"/>
  <c r="K33" i="6"/>
  <c r="K34" i="6"/>
  <c r="K35" i="6"/>
  <c r="P14" i="4"/>
  <c r="Q14" i="4" s="1"/>
  <c r="L14" i="4"/>
  <c r="M14" i="4" s="1"/>
  <c r="W40" i="7"/>
  <c r="V40" i="7"/>
  <c r="S40" i="7"/>
  <c r="R40" i="7"/>
  <c r="T40" i="7" s="1"/>
  <c r="M40" i="7"/>
  <c r="L40" i="7"/>
  <c r="V7" i="7"/>
  <c r="W7" i="7"/>
  <c r="X7" i="7" s="1"/>
  <c r="R7" i="7"/>
  <c r="S7" i="7"/>
  <c r="T7" i="7"/>
  <c r="L7" i="7"/>
  <c r="M7" i="7"/>
  <c r="N40" i="7"/>
  <c r="N7" i="7"/>
  <c r="T26" i="2"/>
  <c r="S26" i="2"/>
  <c r="U26" i="2"/>
  <c r="P26" i="2"/>
  <c r="O26" i="2"/>
  <c r="Q26" i="2" s="1"/>
  <c r="L26" i="2"/>
  <c r="K26" i="2"/>
  <c r="T25" i="2"/>
  <c r="S25" i="2"/>
  <c r="P25" i="2"/>
  <c r="O25" i="2"/>
  <c r="Q25" i="2" s="1"/>
  <c r="L25" i="2"/>
  <c r="K25" i="2"/>
  <c r="M25" i="2" s="1"/>
  <c r="T24" i="2"/>
  <c r="S24" i="2"/>
  <c r="U24" i="2" s="1"/>
  <c r="P24" i="2"/>
  <c r="O24" i="2"/>
  <c r="Q24" i="2"/>
  <c r="L24" i="2"/>
  <c r="K24" i="2"/>
  <c r="M24" i="2" s="1"/>
  <c r="T23" i="2"/>
  <c r="S23" i="2"/>
  <c r="P23" i="2"/>
  <c r="O23" i="2"/>
  <c r="L23" i="2"/>
  <c r="K23" i="2"/>
  <c r="T22" i="2"/>
  <c r="S22" i="2"/>
  <c r="U22" i="2"/>
  <c r="P22" i="2"/>
  <c r="O22" i="2"/>
  <c r="Q22" i="2" s="1"/>
  <c r="K22" i="2"/>
  <c r="M22" i="2" s="1"/>
  <c r="L22" i="2"/>
  <c r="T21" i="2"/>
  <c r="S21" i="2"/>
  <c r="U21" i="2" s="1"/>
  <c r="P21" i="2"/>
  <c r="O21" i="2"/>
  <c r="L21" i="2"/>
  <c r="M21" i="2" s="1"/>
  <c r="K21" i="2"/>
  <c r="T20" i="2"/>
  <c r="S20" i="2"/>
  <c r="P20" i="2"/>
  <c r="O20" i="2"/>
  <c r="L20" i="2"/>
  <c r="K20" i="2"/>
  <c r="T19" i="2"/>
  <c r="S19" i="2"/>
  <c r="U19" i="2" s="1"/>
  <c r="Q19" i="2"/>
  <c r="P19" i="2"/>
  <c r="O19" i="2"/>
  <c r="L19" i="2"/>
  <c r="K19" i="2"/>
  <c r="T18" i="2"/>
  <c r="S18" i="2"/>
  <c r="U18" i="2" s="1"/>
  <c r="P18" i="2"/>
  <c r="Q18" i="2" s="1"/>
  <c r="O18" i="2"/>
  <c r="L18" i="2"/>
  <c r="K18" i="2"/>
  <c r="M18" i="2" s="1"/>
  <c r="T17" i="2"/>
  <c r="S17" i="2"/>
  <c r="P17" i="2"/>
  <c r="Q17" i="2" s="1"/>
  <c r="O17" i="2"/>
  <c r="L17" i="2"/>
  <c r="K17" i="2"/>
  <c r="M17" i="2" s="1"/>
  <c r="T16" i="2"/>
  <c r="S16" i="2"/>
  <c r="U16" i="2"/>
  <c r="P16" i="2"/>
  <c r="O16" i="2"/>
  <c r="Q16" i="2"/>
  <c r="L16" i="2"/>
  <c r="M16" i="2" s="1"/>
  <c r="K16" i="2"/>
  <c r="T15" i="2"/>
  <c r="S15" i="2"/>
  <c r="P15" i="2"/>
  <c r="O15" i="2"/>
  <c r="Q15" i="2" s="1"/>
  <c r="L15" i="2"/>
  <c r="M15" i="2" s="1"/>
  <c r="K15" i="2"/>
  <c r="T14" i="2"/>
  <c r="S14" i="2"/>
  <c r="U14" i="2" s="1"/>
  <c r="P14" i="2"/>
  <c r="O14" i="2"/>
  <c r="Q14" i="2"/>
  <c r="L14" i="2"/>
  <c r="K14" i="2"/>
  <c r="M14" i="2"/>
  <c r="T13" i="2"/>
  <c r="U13" i="2" s="1"/>
  <c r="S13" i="2"/>
  <c r="P13" i="2"/>
  <c r="O13" i="2"/>
  <c r="Q13" i="2" s="1"/>
  <c r="L13" i="2"/>
  <c r="K13" i="2"/>
  <c r="T12" i="2"/>
  <c r="S12" i="2"/>
  <c r="P12" i="2"/>
  <c r="O12" i="2"/>
  <c r="Q12" i="2"/>
  <c r="L12" i="2"/>
  <c r="K12" i="2"/>
  <c r="M12" i="2"/>
  <c r="T11" i="2"/>
  <c r="U11" i="2" s="1"/>
  <c r="S11" i="2"/>
  <c r="P11" i="2"/>
  <c r="Q11" i="2" s="1"/>
  <c r="O11" i="2"/>
  <c r="L11" i="2"/>
  <c r="K11" i="2"/>
  <c r="M11" i="2"/>
  <c r="T10" i="2"/>
  <c r="S10" i="2"/>
  <c r="P10" i="2"/>
  <c r="O10" i="2"/>
  <c r="Q10" i="2" s="1"/>
  <c r="L10" i="2"/>
  <c r="K10" i="2"/>
  <c r="T9" i="2"/>
  <c r="U9" i="2" s="1"/>
  <c r="S9" i="2"/>
  <c r="P9" i="2"/>
  <c r="O9" i="2"/>
  <c r="L9" i="2"/>
  <c r="K9" i="2"/>
  <c r="M9" i="2"/>
  <c r="U8" i="2"/>
  <c r="T8" i="2"/>
  <c r="S8" i="2"/>
  <c r="P8" i="2"/>
  <c r="O8" i="2"/>
  <c r="L8" i="2"/>
  <c r="K8" i="2"/>
  <c r="M8" i="2"/>
  <c r="T7" i="2"/>
  <c r="S7" i="2"/>
  <c r="P7" i="2"/>
  <c r="O7" i="2"/>
  <c r="L7" i="2"/>
  <c r="K7" i="2"/>
  <c r="W60" i="7"/>
  <c r="V60" i="7"/>
  <c r="S60" i="7"/>
  <c r="R60" i="7"/>
  <c r="M60" i="7"/>
  <c r="L60" i="7"/>
  <c r="N60" i="7"/>
  <c r="W59" i="7"/>
  <c r="V59" i="7"/>
  <c r="S59" i="7"/>
  <c r="R59" i="7"/>
  <c r="M59" i="7"/>
  <c r="L59" i="7"/>
  <c r="N59" i="7"/>
  <c r="W58" i="7"/>
  <c r="V58" i="7"/>
  <c r="S58" i="7"/>
  <c r="R58" i="7"/>
  <c r="M58" i="7"/>
  <c r="L58" i="7"/>
  <c r="W57" i="7"/>
  <c r="V57" i="7"/>
  <c r="S57" i="7"/>
  <c r="R57" i="7"/>
  <c r="M57" i="7"/>
  <c r="L57" i="7"/>
  <c r="N57" i="7"/>
  <c r="W56" i="7"/>
  <c r="V56" i="7"/>
  <c r="S56" i="7"/>
  <c r="R56" i="7"/>
  <c r="T56" i="7" s="1"/>
  <c r="L56" i="7"/>
  <c r="M56" i="7"/>
  <c r="N56" i="7"/>
  <c r="W55" i="7"/>
  <c r="V55" i="7"/>
  <c r="X55" i="7"/>
  <c r="S55" i="7"/>
  <c r="R55" i="7"/>
  <c r="M55" i="7"/>
  <c r="L55" i="7"/>
  <c r="N55" i="7"/>
  <c r="W54" i="7"/>
  <c r="V54" i="7"/>
  <c r="S54" i="7"/>
  <c r="R54" i="7"/>
  <c r="M54" i="7"/>
  <c r="L54" i="7"/>
  <c r="N54" i="7"/>
  <c r="W53" i="7"/>
  <c r="V53" i="7"/>
  <c r="S53" i="7"/>
  <c r="R53" i="7"/>
  <c r="M53" i="7"/>
  <c r="N53" i="7" s="1"/>
  <c r="L53" i="7"/>
  <c r="W52" i="7"/>
  <c r="V52" i="7"/>
  <c r="S52" i="7"/>
  <c r="R52" i="7"/>
  <c r="M52" i="7"/>
  <c r="L52" i="7"/>
  <c r="N52" i="7" s="1"/>
  <c r="W51" i="7"/>
  <c r="V51" i="7"/>
  <c r="S51" i="7"/>
  <c r="T51" i="7" s="1"/>
  <c r="R51" i="7"/>
  <c r="L51" i="7"/>
  <c r="M51" i="7"/>
  <c r="N51" i="7"/>
  <c r="W50" i="7"/>
  <c r="V50" i="7"/>
  <c r="S50" i="7"/>
  <c r="R50" i="7"/>
  <c r="T50" i="7" s="1"/>
  <c r="M50" i="7"/>
  <c r="L50" i="7"/>
  <c r="N50" i="7"/>
  <c r="W49" i="7"/>
  <c r="V49" i="7"/>
  <c r="S49" i="7"/>
  <c r="R49" i="7"/>
  <c r="M49" i="7"/>
  <c r="N49" i="7" s="1"/>
  <c r="L49" i="7"/>
  <c r="W48" i="7"/>
  <c r="V48" i="7"/>
  <c r="S48" i="7"/>
  <c r="R48" i="7"/>
  <c r="M48" i="7"/>
  <c r="L48" i="7"/>
  <c r="N48" i="7" s="1"/>
  <c r="W47" i="7"/>
  <c r="V47" i="7"/>
  <c r="S47" i="7"/>
  <c r="R47" i="7"/>
  <c r="M47" i="7"/>
  <c r="L47" i="7"/>
  <c r="N47" i="7"/>
  <c r="W46" i="7"/>
  <c r="V46" i="7"/>
  <c r="S46" i="7"/>
  <c r="R46" i="7"/>
  <c r="L46" i="7"/>
  <c r="M46" i="7"/>
  <c r="N46" i="7"/>
  <c r="W45" i="7"/>
  <c r="X45" i="7" s="1"/>
  <c r="V45" i="7"/>
  <c r="S45" i="7"/>
  <c r="R45" i="7"/>
  <c r="M45" i="7"/>
  <c r="L45" i="7"/>
  <c r="N45" i="7"/>
  <c r="W44" i="7"/>
  <c r="V44" i="7"/>
  <c r="S44" i="7"/>
  <c r="R44" i="7"/>
  <c r="M44" i="7"/>
  <c r="L44" i="7"/>
  <c r="W43" i="7"/>
  <c r="V43" i="7"/>
  <c r="S43" i="7"/>
  <c r="R43" i="7"/>
  <c r="M43" i="7"/>
  <c r="L43" i="7"/>
  <c r="N43" i="7"/>
  <c r="W42" i="7"/>
  <c r="V42" i="7"/>
  <c r="X42" i="7"/>
  <c r="S42" i="7"/>
  <c r="R42" i="7"/>
  <c r="M42" i="7"/>
  <c r="L42" i="7"/>
  <c r="N42" i="7"/>
  <c r="W41" i="7"/>
  <c r="V41" i="7"/>
  <c r="S41" i="7"/>
  <c r="R41" i="7"/>
  <c r="T41" i="7" s="1"/>
  <c r="M41" i="7"/>
  <c r="L41" i="7"/>
  <c r="N41" i="7"/>
  <c r="T26" i="3"/>
  <c r="S26" i="3"/>
  <c r="U26" i="3"/>
  <c r="P26" i="3"/>
  <c r="Q26" i="3" s="1"/>
  <c r="O26" i="3"/>
  <c r="L26" i="3"/>
  <c r="K26" i="3"/>
  <c r="T25" i="3"/>
  <c r="S25" i="3"/>
  <c r="U25" i="3" s="1"/>
  <c r="P25" i="3"/>
  <c r="O25" i="3"/>
  <c r="K25" i="3"/>
  <c r="L25" i="3"/>
  <c r="M25" i="3"/>
  <c r="T24" i="3"/>
  <c r="S24" i="3"/>
  <c r="U24" i="3"/>
  <c r="P24" i="3"/>
  <c r="Q24" i="3" s="1"/>
  <c r="O24" i="3"/>
  <c r="L24" i="3"/>
  <c r="K24" i="3"/>
  <c r="M24" i="3" s="1"/>
  <c r="T23" i="3"/>
  <c r="S23" i="3"/>
  <c r="U23" i="3"/>
  <c r="P23" i="3"/>
  <c r="O23" i="3"/>
  <c r="L23" i="3"/>
  <c r="K23" i="3"/>
  <c r="M23" i="3" s="1"/>
  <c r="T22" i="3"/>
  <c r="S22" i="3"/>
  <c r="P22" i="3"/>
  <c r="Q22" i="3" s="1"/>
  <c r="O22" i="3"/>
  <c r="L22" i="3"/>
  <c r="K22" i="3"/>
  <c r="T21" i="3"/>
  <c r="S21" i="3"/>
  <c r="U21" i="3"/>
  <c r="P21" i="3"/>
  <c r="Q21" i="3" s="1"/>
  <c r="O21" i="3"/>
  <c r="L21" i="3"/>
  <c r="K21" i="3"/>
  <c r="M21" i="3" s="1"/>
  <c r="T20" i="3"/>
  <c r="S20" i="3"/>
  <c r="U20" i="3" s="1"/>
  <c r="P20" i="3"/>
  <c r="O20" i="3"/>
  <c r="Q20" i="3"/>
  <c r="L20" i="3"/>
  <c r="K20" i="3"/>
  <c r="T19" i="3"/>
  <c r="S19" i="3"/>
  <c r="U19" i="3" s="1"/>
  <c r="P19" i="3"/>
  <c r="O19" i="3"/>
  <c r="Q19" i="3"/>
  <c r="L19" i="3"/>
  <c r="M19" i="3" s="1"/>
  <c r="K19" i="3"/>
  <c r="T18" i="3"/>
  <c r="S18" i="3"/>
  <c r="U18" i="3" s="1"/>
  <c r="P18" i="3"/>
  <c r="O18" i="3"/>
  <c r="Q18" i="3"/>
  <c r="L18" i="3"/>
  <c r="K18" i="3"/>
  <c r="T17" i="3"/>
  <c r="S17" i="3"/>
  <c r="U17" i="3" s="1"/>
  <c r="P17" i="3"/>
  <c r="O17" i="3"/>
  <c r="L17" i="3"/>
  <c r="M17" i="3" s="1"/>
  <c r="K17" i="3"/>
  <c r="T16" i="3"/>
  <c r="S16" i="3"/>
  <c r="U16" i="3" s="1"/>
  <c r="P16" i="3"/>
  <c r="O16" i="3"/>
  <c r="Q16" i="3"/>
  <c r="L16" i="3"/>
  <c r="K16" i="3"/>
  <c r="M16" i="3"/>
  <c r="T15" i="3"/>
  <c r="U15" i="3" s="1"/>
  <c r="S15" i="3"/>
  <c r="P15" i="3"/>
  <c r="O15" i="3"/>
  <c r="L15" i="3"/>
  <c r="K15" i="3"/>
  <c r="M15" i="3"/>
  <c r="T14" i="3"/>
  <c r="S14" i="3"/>
  <c r="P14" i="3"/>
  <c r="O14" i="3"/>
  <c r="Q14" i="3" s="1"/>
  <c r="L14" i="3"/>
  <c r="K14" i="3"/>
  <c r="M14" i="3"/>
  <c r="T13" i="3"/>
  <c r="U13" i="3" s="1"/>
  <c r="S13" i="3"/>
  <c r="P13" i="3"/>
  <c r="O13" i="3"/>
  <c r="Q13" i="3" s="1"/>
  <c r="L13" i="3"/>
  <c r="K13" i="3"/>
  <c r="M13" i="3"/>
  <c r="T12" i="3"/>
  <c r="S12" i="3"/>
  <c r="P12" i="3"/>
  <c r="O12" i="3"/>
  <c r="Q12" i="3" s="1"/>
  <c r="L12" i="3"/>
  <c r="K12" i="3"/>
  <c r="T11" i="3"/>
  <c r="U11" i="3" s="1"/>
  <c r="S11" i="3"/>
  <c r="P11" i="3"/>
  <c r="O11" i="3"/>
  <c r="Q11" i="3" s="1"/>
  <c r="L11" i="3"/>
  <c r="K11" i="3"/>
  <c r="M11" i="3"/>
  <c r="T10" i="3"/>
  <c r="S10" i="3"/>
  <c r="U10" i="3"/>
  <c r="P10" i="3"/>
  <c r="Q10" i="3" s="1"/>
  <c r="O10" i="3"/>
  <c r="L10" i="3"/>
  <c r="K10" i="3"/>
  <c r="T9" i="3"/>
  <c r="S9" i="3"/>
  <c r="U9" i="3"/>
  <c r="P9" i="3"/>
  <c r="O9" i="3"/>
  <c r="K9" i="3"/>
  <c r="L9" i="3"/>
  <c r="M9" i="3"/>
  <c r="T8" i="3"/>
  <c r="S8" i="3"/>
  <c r="U8" i="3"/>
  <c r="P8" i="3"/>
  <c r="Q8" i="3" s="1"/>
  <c r="O8" i="3"/>
  <c r="L8" i="3"/>
  <c r="K8" i="3"/>
  <c r="M8" i="3" s="1"/>
  <c r="T7" i="3"/>
  <c r="S7" i="3"/>
  <c r="U7" i="3"/>
  <c r="P7" i="3"/>
  <c r="O7" i="3"/>
  <c r="L7" i="3"/>
  <c r="K7" i="3"/>
  <c r="M7" i="3" s="1"/>
  <c r="W27" i="7"/>
  <c r="V27" i="7"/>
  <c r="X27" i="7"/>
  <c r="S27" i="7"/>
  <c r="R27" i="7"/>
  <c r="M27" i="7"/>
  <c r="L27" i="7"/>
  <c r="W26" i="7"/>
  <c r="V26" i="7"/>
  <c r="S26" i="7"/>
  <c r="R26" i="7"/>
  <c r="T26" i="7" s="1"/>
  <c r="L26" i="7"/>
  <c r="M26" i="7"/>
  <c r="N26" i="7"/>
  <c r="W25" i="7"/>
  <c r="V25" i="7"/>
  <c r="X25" i="7"/>
  <c r="S25" i="7"/>
  <c r="R25" i="7"/>
  <c r="M25" i="7"/>
  <c r="L25" i="7"/>
  <c r="N25" i="7"/>
  <c r="W24" i="7"/>
  <c r="V24" i="7"/>
  <c r="X24" i="7"/>
  <c r="S24" i="7"/>
  <c r="R24" i="7"/>
  <c r="M24" i="7"/>
  <c r="L24" i="7"/>
  <c r="W23" i="7"/>
  <c r="X23" i="7" s="1"/>
  <c r="V23" i="7"/>
  <c r="S23" i="7"/>
  <c r="R23" i="7"/>
  <c r="T23" i="7" s="1"/>
  <c r="M23" i="7"/>
  <c r="L23" i="7"/>
  <c r="N23" i="7"/>
  <c r="W22" i="7"/>
  <c r="X22" i="7" s="1"/>
  <c r="V22" i="7"/>
  <c r="S22" i="7"/>
  <c r="R22" i="7"/>
  <c r="M22" i="7"/>
  <c r="N22" i="7" s="1"/>
  <c r="L22" i="7"/>
  <c r="W21" i="7"/>
  <c r="V21" i="7"/>
  <c r="S21" i="7"/>
  <c r="R21" i="7"/>
  <c r="M21" i="7"/>
  <c r="L21" i="7"/>
  <c r="N21" i="7" s="1"/>
  <c r="W20" i="7"/>
  <c r="V20" i="7"/>
  <c r="X20" i="7"/>
  <c r="S20" i="7"/>
  <c r="R20" i="7"/>
  <c r="M20" i="7"/>
  <c r="L20" i="7"/>
  <c r="W19" i="7"/>
  <c r="V19" i="7"/>
  <c r="S19" i="7"/>
  <c r="R19" i="7"/>
  <c r="M19" i="7"/>
  <c r="L19" i="7"/>
  <c r="W18" i="7"/>
  <c r="V18" i="7"/>
  <c r="S18" i="7"/>
  <c r="R18" i="7"/>
  <c r="M18" i="7"/>
  <c r="L18" i="7"/>
  <c r="N18" i="7" s="1"/>
  <c r="W17" i="7"/>
  <c r="V17" i="7"/>
  <c r="X17" i="7"/>
  <c r="S17" i="7"/>
  <c r="R17" i="7"/>
  <c r="M17" i="7"/>
  <c r="L17" i="7"/>
  <c r="W16" i="7"/>
  <c r="V16" i="7"/>
  <c r="S16" i="7"/>
  <c r="R16" i="7"/>
  <c r="M16" i="7"/>
  <c r="L16" i="7"/>
  <c r="N16" i="7"/>
  <c r="W15" i="7"/>
  <c r="V15" i="7"/>
  <c r="S15" i="7"/>
  <c r="R15" i="7"/>
  <c r="M15" i="7"/>
  <c r="N15" i="7" s="1"/>
  <c r="L15" i="7"/>
  <c r="W14" i="7"/>
  <c r="V14" i="7"/>
  <c r="X14" i="7" s="1"/>
  <c r="S14" i="7"/>
  <c r="R14" i="7"/>
  <c r="M14" i="7"/>
  <c r="N14" i="7" s="1"/>
  <c r="L14" i="7"/>
  <c r="W13" i="7"/>
  <c r="V13" i="7"/>
  <c r="S13" i="7"/>
  <c r="R13" i="7"/>
  <c r="M13" i="7"/>
  <c r="L13" i="7"/>
  <c r="W12" i="7"/>
  <c r="V12" i="7"/>
  <c r="X12" i="7"/>
  <c r="S12" i="7"/>
  <c r="R12" i="7"/>
  <c r="M12" i="7"/>
  <c r="L12" i="7"/>
  <c r="N12" i="7"/>
  <c r="W11" i="7"/>
  <c r="V11" i="7"/>
  <c r="S11" i="7"/>
  <c r="R11" i="7"/>
  <c r="M11" i="7"/>
  <c r="L11" i="7"/>
  <c r="W10" i="7"/>
  <c r="V10" i="7"/>
  <c r="S10" i="7"/>
  <c r="R10" i="7"/>
  <c r="M10" i="7"/>
  <c r="L10" i="7"/>
  <c r="N10" i="7" s="1"/>
  <c r="W9" i="7"/>
  <c r="V9" i="7"/>
  <c r="S9" i="7"/>
  <c r="T9" i="7" s="1"/>
  <c r="R9" i="7"/>
  <c r="M9" i="7"/>
  <c r="L9" i="7"/>
  <c r="N9" i="7" s="1"/>
  <c r="W8" i="7"/>
  <c r="V8" i="7"/>
  <c r="X8" i="7"/>
  <c r="S8" i="7"/>
  <c r="R8" i="7"/>
  <c r="M8" i="7"/>
  <c r="L8" i="7"/>
  <c r="N8" i="7" s="1"/>
  <c r="R6" i="6"/>
  <c r="S6" i="6"/>
  <c r="R7" i="6"/>
  <c r="S7" i="6"/>
  <c r="R8" i="6"/>
  <c r="S8" i="6"/>
  <c r="R9" i="6"/>
  <c r="S9" i="6"/>
  <c r="R10" i="6"/>
  <c r="S10" i="6"/>
  <c r="R11" i="6"/>
  <c r="S11" i="6"/>
  <c r="R12" i="6"/>
  <c r="S12" i="6"/>
  <c r="R13" i="6"/>
  <c r="S13" i="6"/>
  <c r="R14" i="6"/>
  <c r="S14" i="6"/>
  <c r="R15" i="6"/>
  <c r="S15" i="6"/>
  <c r="R16" i="6"/>
  <c r="S16" i="6"/>
  <c r="R17" i="6"/>
  <c r="S17" i="6"/>
  <c r="R18" i="6"/>
  <c r="S18" i="6"/>
  <c r="R19" i="6"/>
  <c r="S19" i="6"/>
  <c r="R20" i="6"/>
  <c r="S20" i="6"/>
  <c r="R21" i="6"/>
  <c r="S21" i="6"/>
  <c r="R22" i="6"/>
  <c r="S22" i="6"/>
  <c r="R23" i="6"/>
  <c r="S23" i="6"/>
  <c r="R24" i="6"/>
  <c r="S24" i="6"/>
  <c r="R25" i="6"/>
  <c r="S25" i="6"/>
  <c r="R26" i="6"/>
  <c r="S26" i="6"/>
  <c r="R27" i="6"/>
  <c r="S27" i="6"/>
  <c r="R28" i="6"/>
  <c r="S28" i="6"/>
  <c r="R29" i="6"/>
  <c r="S29" i="6"/>
  <c r="R30" i="6"/>
  <c r="S30" i="6"/>
  <c r="R31" i="6"/>
  <c r="S31" i="6"/>
  <c r="R32" i="6"/>
  <c r="S32" i="6"/>
  <c r="R33" i="6"/>
  <c r="S33" i="6"/>
  <c r="R34" i="6"/>
  <c r="S34" i="6"/>
  <c r="R35" i="6"/>
  <c r="S35" i="6"/>
  <c r="S5" i="6"/>
  <c r="R5" i="6"/>
  <c r="Z13" i="4"/>
  <c r="AA13" i="4"/>
  <c r="Z14" i="4"/>
  <c r="AA14" i="4"/>
  <c r="Z15" i="4"/>
  <c r="AA15" i="4"/>
  <c r="Z16" i="4"/>
  <c r="AA16" i="4"/>
  <c r="Z17" i="4"/>
  <c r="AA17" i="4"/>
  <c r="Z18" i="4"/>
  <c r="AA18" i="4"/>
  <c r="Z19" i="4"/>
  <c r="AA19" i="4"/>
  <c r="Z20" i="4"/>
  <c r="AB20" i="4" s="1"/>
  <c r="AA20" i="4"/>
  <c r="Z21" i="4"/>
  <c r="AA21" i="4"/>
  <c r="Z22" i="4"/>
  <c r="AA22" i="4"/>
  <c r="Z23" i="4"/>
  <c r="AA23" i="4"/>
  <c r="Z24" i="4"/>
  <c r="AB24" i="4" s="1"/>
  <c r="AA24" i="4"/>
  <c r="Z25" i="4"/>
  <c r="AA25" i="4"/>
  <c r="Z26" i="4"/>
  <c r="AA26" i="4"/>
  <c r="Z27" i="4"/>
  <c r="AA27" i="4"/>
  <c r="Z28" i="4"/>
  <c r="AB28" i="4" s="1"/>
  <c r="AA28" i="4"/>
  <c r="Z29" i="4"/>
  <c r="AA29" i="4"/>
  <c r="Z30" i="4"/>
  <c r="AA30" i="4"/>
  <c r="Z31" i="4"/>
  <c r="AA31" i="4"/>
  <c r="Z32" i="4"/>
  <c r="AB32" i="4" s="1"/>
  <c r="AA32" i="4"/>
  <c r="Z33" i="4"/>
  <c r="AB33" i="4" s="1"/>
  <c r="AA33" i="4"/>
  <c r="Z34" i="4"/>
  <c r="AA34" i="4"/>
  <c r="Z35" i="4"/>
  <c r="AA35" i="4"/>
  <c r="Z36" i="4"/>
  <c r="AA36" i="4"/>
  <c r="Z37" i="4"/>
  <c r="AA37" i="4"/>
  <c r="Z38" i="4"/>
  <c r="AA38" i="4"/>
  <c r="Z39" i="4"/>
  <c r="AA39" i="4"/>
  <c r="Z40" i="4"/>
  <c r="AA40" i="4"/>
  <c r="AB40" i="4"/>
  <c r="Z10" i="4"/>
  <c r="AA10" i="4"/>
  <c r="C4" i="6"/>
  <c r="AD40" i="4"/>
  <c r="AE40" i="4"/>
  <c r="AF40" i="4" s="1"/>
  <c r="AH40" i="4"/>
  <c r="AI40" i="4"/>
  <c r="P40" i="4"/>
  <c r="Q40" i="4" s="1"/>
  <c r="L40" i="4"/>
  <c r="M40" i="4"/>
  <c r="I40" i="4"/>
  <c r="AD39" i="4"/>
  <c r="AE39" i="4"/>
  <c r="AH39" i="4"/>
  <c r="AI39" i="4"/>
  <c r="P39" i="4"/>
  <c r="Q39" i="4"/>
  <c r="L39" i="4"/>
  <c r="M39" i="4" s="1"/>
  <c r="I39" i="4"/>
  <c r="AD38" i="4"/>
  <c r="AE38" i="4"/>
  <c r="AF38" i="4" s="1"/>
  <c r="AH38" i="4"/>
  <c r="AI38" i="4"/>
  <c r="P38" i="4"/>
  <c r="Q38" i="4" s="1"/>
  <c r="L38" i="4"/>
  <c r="M38" i="4"/>
  <c r="I38" i="4"/>
  <c r="AD37" i="4"/>
  <c r="AE37" i="4"/>
  <c r="AF37" i="4" s="1"/>
  <c r="AH37" i="4"/>
  <c r="AJ37" i="4" s="1"/>
  <c r="AI37" i="4"/>
  <c r="P37" i="4"/>
  <c r="Q37" i="4" s="1"/>
  <c r="L37" i="4"/>
  <c r="M37" i="4"/>
  <c r="I37" i="4"/>
  <c r="AD36" i="4"/>
  <c r="AE36" i="4"/>
  <c r="AH36" i="4"/>
  <c r="AI36" i="4"/>
  <c r="P36" i="4"/>
  <c r="Q36" i="4" s="1"/>
  <c r="G31" i="6" s="1"/>
  <c r="L36" i="4"/>
  <c r="M36" i="4" s="1"/>
  <c r="F31" i="6" s="1"/>
  <c r="I36" i="4"/>
  <c r="AD35" i="4"/>
  <c r="AE35" i="4"/>
  <c r="AH35" i="4"/>
  <c r="AI35" i="4"/>
  <c r="P35" i="4"/>
  <c r="Q35" i="4" s="1"/>
  <c r="G30" i="6" s="1"/>
  <c r="L35" i="4"/>
  <c r="M35" i="4"/>
  <c r="F30" i="6" s="1"/>
  <c r="I35" i="4"/>
  <c r="AD34" i="4"/>
  <c r="AF34" i="4" s="1"/>
  <c r="AE34" i="4"/>
  <c r="AH34" i="4"/>
  <c r="AI34" i="4"/>
  <c r="P34" i="4"/>
  <c r="Q34" i="4" s="1"/>
  <c r="G29" i="6" s="1"/>
  <c r="L34" i="4"/>
  <c r="M34" i="4"/>
  <c r="F29" i="6" s="1"/>
  <c r="I34" i="4"/>
  <c r="AD33" i="4"/>
  <c r="AE33" i="4"/>
  <c r="AH33" i="4"/>
  <c r="AI33" i="4"/>
  <c r="P33" i="4"/>
  <c r="Q33" i="4" s="1"/>
  <c r="G28" i="6" s="1"/>
  <c r="L33" i="4"/>
  <c r="M33" i="4" s="1"/>
  <c r="F28" i="6" s="1"/>
  <c r="I33" i="4"/>
  <c r="AD32" i="4"/>
  <c r="AE32" i="4"/>
  <c r="AH32" i="4"/>
  <c r="AI32" i="4"/>
  <c r="P32" i="4"/>
  <c r="Q32" i="4" s="1"/>
  <c r="G27" i="6" s="1"/>
  <c r="L32" i="4"/>
  <c r="M32" i="4" s="1"/>
  <c r="F27" i="6" s="1"/>
  <c r="I32" i="4"/>
  <c r="AD31" i="4"/>
  <c r="AE31" i="4"/>
  <c r="AH31" i="4"/>
  <c r="AI31" i="4"/>
  <c r="P31" i="4"/>
  <c r="Q31" i="4" s="1"/>
  <c r="G26" i="6" s="1"/>
  <c r="L31" i="4"/>
  <c r="M31" i="4" s="1"/>
  <c r="F26" i="6" s="1"/>
  <c r="I31" i="4"/>
  <c r="AD30" i="4"/>
  <c r="AE30" i="4"/>
  <c r="AH30" i="4"/>
  <c r="AI30" i="4"/>
  <c r="P30" i="4"/>
  <c r="Q30" i="4" s="1"/>
  <c r="G25" i="6" s="1"/>
  <c r="L30" i="4"/>
  <c r="M30" i="4" s="1"/>
  <c r="F25" i="6" s="1"/>
  <c r="I30" i="4"/>
  <c r="AD29" i="4"/>
  <c r="AE29" i="4"/>
  <c r="AH29" i="4"/>
  <c r="AI29" i="4"/>
  <c r="P29" i="4"/>
  <c r="Q29" i="4" s="1"/>
  <c r="G24" i="6" s="1"/>
  <c r="L29" i="4"/>
  <c r="M29" i="4" s="1"/>
  <c r="F24" i="6" s="1"/>
  <c r="I29" i="4"/>
  <c r="AD28" i="4"/>
  <c r="AE28" i="4"/>
  <c r="AH28" i="4"/>
  <c r="AI28" i="4"/>
  <c r="P28" i="4"/>
  <c r="Q28" i="4" s="1"/>
  <c r="G23" i="6" s="1"/>
  <c r="L28" i="4"/>
  <c r="M28" i="4" s="1"/>
  <c r="F23" i="6" s="1"/>
  <c r="I28" i="4"/>
  <c r="AD27" i="4"/>
  <c r="AE27" i="4"/>
  <c r="AH27" i="4"/>
  <c r="AI27" i="4"/>
  <c r="P27" i="4"/>
  <c r="Q27" i="4" s="1"/>
  <c r="G22" i="6" s="1"/>
  <c r="L27" i="4"/>
  <c r="M27" i="4"/>
  <c r="F22" i="6" s="1"/>
  <c r="I27" i="4"/>
  <c r="AD26" i="4"/>
  <c r="AE26" i="4"/>
  <c r="AH26" i="4"/>
  <c r="AI26" i="4"/>
  <c r="P26" i="4"/>
  <c r="Q26" i="4" s="1"/>
  <c r="G21" i="6" s="1"/>
  <c r="L26" i="4"/>
  <c r="M26" i="4"/>
  <c r="F21" i="6" s="1"/>
  <c r="I26" i="4"/>
  <c r="AD25" i="4"/>
  <c r="AE25" i="4"/>
  <c r="AH25" i="4"/>
  <c r="AI25" i="4"/>
  <c r="P25" i="4"/>
  <c r="Q25" i="4"/>
  <c r="G20" i="6" s="1"/>
  <c r="L25" i="4"/>
  <c r="M25" i="4" s="1"/>
  <c r="F20" i="6" s="1"/>
  <c r="I25" i="4"/>
  <c r="AD24" i="4"/>
  <c r="AE24" i="4"/>
  <c r="AH24" i="4"/>
  <c r="AI24" i="4"/>
  <c r="P24" i="4"/>
  <c r="Q24" i="4" s="1"/>
  <c r="G19" i="6" s="1"/>
  <c r="L24" i="4"/>
  <c r="M24" i="4" s="1"/>
  <c r="F19" i="6" s="1"/>
  <c r="I24" i="4"/>
  <c r="AD23" i="4"/>
  <c r="AE23" i="4"/>
  <c r="AH23" i="4"/>
  <c r="AI23" i="4"/>
  <c r="P23" i="4"/>
  <c r="Q23" i="4" s="1"/>
  <c r="G18" i="6" s="1"/>
  <c r="L23" i="4"/>
  <c r="M23" i="4" s="1"/>
  <c r="F18" i="6" s="1"/>
  <c r="I23" i="4"/>
  <c r="AD22" i="4"/>
  <c r="AE22" i="4"/>
  <c r="AH22" i="4"/>
  <c r="AI22" i="4"/>
  <c r="P22" i="4"/>
  <c r="Q22" i="4" s="1"/>
  <c r="G17" i="6" s="1"/>
  <c r="L22" i="4"/>
  <c r="M22" i="4" s="1"/>
  <c r="F17" i="6" s="1"/>
  <c r="I22" i="4"/>
  <c r="AD21" i="4"/>
  <c r="AE21" i="4"/>
  <c r="AH21" i="4"/>
  <c r="AI21" i="4"/>
  <c r="AJ21" i="4" s="1"/>
  <c r="P21" i="4"/>
  <c r="Q21" i="4" s="1"/>
  <c r="G16" i="6" s="1"/>
  <c r="L21" i="4"/>
  <c r="M21" i="4" s="1"/>
  <c r="I21" i="4"/>
  <c r="AD20" i="4"/>
  <c r="AE20" i="4"/>
  <c r="AH20" i="4"/>
  <c r="AI20" i="4"/>
  <c r="P20" i="4"/>
  <c r="Q20" i="4" s="1"/>
  <c r="G15" i="6" s="1"/>
  <c r="L20" i="4"/>
  <c r="M20" i="4" s="1"/>
  <c r="I20" i="4"/>
  <c r="AD19" i="4"/>
  <c r="AE19" i="4"/>
  <c r="AH19" i="4"/>
  <c r="AI19" i="4"/>
  <c r="P19" i="4"/>
  <c r="Q19" i="4"/>
  <c r="G14" i="6" s="1"/>
  <c r="L19" i="4"/>
  <c r="M19" i="4" s="1"/>
  <c r="F14" i="6" s="1"/>
  <c r="I19" i="4"/>
  <c r="AD18" i="4"/>
  <c r="AE18" i="4"/>
  <c r="AH18" i="4"/>
  <c r="AI18" i="4"/>
  <c r="P18" i="4"/>
  <c r="Q18" i="4"/>
  <c r="G13" i="6" s="1"/>
  <c r="L18" i="4"/>
  <c r="M18" i="4" s="1"/>
  <c r="F13" i="6" s="1"/>
  <c r="I18" i="4"/>
  <c r="AD17" i="4"/>
  <c r="AE17" i="4"/>
  <c r="AF17" i="4" s="1"/>
  <c r="AH17" i="4"/>
  <c r="AI17" i="4"/>
  <c r="P17" i="4"/>
  <c r="Q17" i="4" s="1"/>
  <c r="G12" i="6" s="1"/>
  <c r="L17" i="4"/>
  <c r="M17" i="4" s="1"/>
  <c r="F12" i="6" s="1"/>
  <c r="I17" i="4"/>
  <c r="AD16" i="4"/>
  <c r="AE16" i="4"/>
  <c r="AH16" i="4"/>
  <c r="AI16" i="4"/>
  <c r="P16" i="4"/>
  <c r="Q16" i="4" s="1"/>
  <c r="G11" i="6" s="1"/>
  <c r="L16" i="4"/>
  <c r="M16" i="4" s="1"/>
  <c r="F11" i="6" s="1"/>
  <c r="I16" i="4"/>
  <c r="AD15" i="4"/>
  <c r="AE15" i="4"/>
  <c r="AH15" i="4"/>
  <c r="AI15" i="4"/>
  <c r="P15" i="4"/>
  <c r="Q15" i="4" s="1"/>
  <c r="L15" i="4"/>
  <c r="M15" i="4" s="1"/>
  <c r="I15" i="4"/>
  <c r="AD14" i="4"/>
  <c r="AE14" i="4"/>
  <c r="AH14" i="4"/>
  <c r="AI14" i="4"/>
  <c r="I14" i="4"/>
  <c r="AD13" i="4"/>
  <c r="AE13" i="4"/>
  <c r="AF13" i="4" s="1"/>
  <c r="AH13" i="4"/>
  <c r="AJ13" i="4" s="1"/>
  <c r="AI13" i="4"/>
  <c r="P13" i="4"/>
  <c r="Q13" i="4" s="1"/>
  <c r="L13" i="4"/>
  <c r="M13" i="4" s="1"/>
  <c r="I13" i="4"/>
  <c r="AD12" i="4"/>
  <c r="AE12" i="4"/>
  <c r="AH12" i="4"/>
  <c r="AI12" i="4"/>
  <c r="AD11" i="4"/>
  <c r="AE11" i="4"/>
  <c r="AH11" i="4"/>
  <c r="AI11" i="4"/>
  <c r="AD10" i="4"/>
  <c r="AE10" i="4"/>
  <c r="AH10" i="4"/>
  <c r="AI10" i="4"/>
  <c r="AJ10" i="4" s="1"/>
  <c r="P10" i="4"/>
  <c r="Q10" i="4" s="1"/>
  <c r="L10" i="4"/>
  <c r="M10" i="4"/>
  <c r="F5" i="6" s="1"/>
  <c r="I10" i="4"/>
  <c r="X47" i="7"/>
  <c r="X60" i="7"/>
  <c r="T48" i="7"/>
  <c r="X26" i="7"/>
  <c r="T20" i="7"/>
  <c r="T11" i="7"/>
  <c r="T8" i="7"/>
  <c r="T10" i="7"/>
  <c r="X11" i="7"/>
  <c r="N13" i="7"/>
  <c r="X15" i="7"/>
  <c r="N17" i="7"/>
  <c r="T47" i="7"/>
  <c r="T52" i="7"/>
  <c r="X53" i="7"/>
  <c r="X58" i="7"/>
  <c r="X9" i="7"/>
  <c r="X18" i="7"/>
  <c r="N20" i="7"/>
  <c r="T21" i="7"/>
  <c r="N24" i="7"/>
  <c r="T25" i="7"/>
  <c r="N44" i="7"/>
  <c r="T45" i="7"/>
  <c r="T60" i="7"/>
  <c r="N58" i="7"/>
  <c r="T15" i="7"/>
  <c r="X16" i="7"/>
  <c r="N19" i="7"/>
  <c r="T24" i="7"/>
  <c r="T53" i="7"/>
  <c r="N11" i="7"/>
  <c r="N27" i="7"/>
  <c r="X41" i="7"/>
  <c r="X56" i="7"/>
  <c r="X51" i="7"/>
  <c r="X50" i="7"/>
  <c r="X49" i="7"/>
  <c r="X54" i="7"/>
  <c r="X59" i="7"/>
  <c r="X48" i="7"/>
  <c r="X43" i="7"/>
  <c r="X46" i="7"/>
  <c r="X52" i="7"/>
  <c r="X44" i="7"/>
  <c r="X57" i="7"/>
  <c r="X13" i="7"/>
  <c r="X21" i="7"/>
  <c r="X10" i="7"/>
  <c r="X19" i="7"/>
  <c r="T16" i="7"/>
  <c r="T14" i="7"/>
  <c r="T19" i="7"/>
  <c r="T13" i="7"/>
  <c r="T18" i="7"/>
  <c r="T12" i="7"/>
  <c r="T17" i="7"/>
  <c r="T22" i="7"/>
  <c r="T27" i="7"/>
  <c r="T58" i="7"/>
  <c r="T54" i="7"/>
  <c r="T59" i="7"/>
  <c r="T57" i="7"/>
  <c r="T42" i="7"/>
  <c r="T43" i="7"/>
  <c r="T49" i="7"/>
  <c r="T55" i="7"/>
  <c r="T44" i="7"/>
  <c r="T46" i="7"/>
  <c r="U25" i="2"/>
  <c r="M7" i="2"/>
  <c r="Q8" i="2"/>
  <c r="Q9" i="2"/>
  <c r="U10" i="2"/>
  <c r="M13" i="2"/>
  <c r="U17" i="2"/>
  <c r="M19" i="2"/>
  <c r="M20" i="2"/>
  <c r="Q21" i="2"/>
  <c r="U23" i="2"/>
  <c r="Q23" i="2"/>
  <c r="U12" i="2"/>
  <c r="U15" i="2"/>
  <c r="Q7" i="2"/>
  <c r="Q20" i="2"/>
  <c r="U7" i="2"/>
  <c r="M10" i="2"/>
  <c r="U20" i="2"/>
  <c r="M23" i="2"/>
  <c r="Q9" i="3"/>
  <c r="U12" i="3"/>
  <c r="M20" i="3"/>
  <c r="Q23" i="3"/>
  <c r="M12" i="3"/>
  <c r="Q15" i="3"/>
  <c r="U22" i="3"/>
  <c r="M26" i="3"/>
  <c r="Q7" i="3"/>
  <c r="U14" i="3"/>
  <c r="M18" i="3"/>
  <c r="Q25" i="3"/>
  <c r="M22" i="3"/>
  <c r="M10" i="3"/>
  <c r="Q17" i="3"/>
  <c r="AJ18" i="4" l="1"/>
  <c r="AF31" i="4"/>
  <c r="Q32" i="6"/>
  <c r="AK37" i="4" s="1"/>
  <c r="Q35" i="6"/>
  <c r="AK40" i="4" s="1"/>
  <c r="AJ36" i="4"/>
  <c r="AF21" i="4"/>
  <c r="AB22" i="4"/>
  <c r="AB17" i="4"/>
  <c r="AB13" i="4"/>
  <c r="AJ33" i="4"/>
  <c r="AJ35" i="4"/>
  <c r="AJ15" i="4"/>
  <c r="AJ17" i="4"/>
  <c r="AJ14" i="4"/>
  <c r="AJ24" i="4"/>
  <c r="AF29" i="4"/>
  <c r="AF23" i="4"/>
  <c r="Q11" i="6"/>
  <c r="AK16" i="4" s="1"/>
  <c r="Q18" i="6"/>
  <c r="AK23" i="4" s="1"/>
  <c r="Q26" i="6"/>
  <c r="AK31" i="4" s="1"/>
  <c r="Q30" i="6"/>
  <c r="AK35" i="4" s="1"/>
  <c r="Q22" i="6"/>
  <c r="AK27" i="4" s="1"/>
  <c r="Q14" i="6"/>
  <c r="AK19" i="4" s="1"/>
  <c r="Q24" i="6"/>
  <c r="AK29" i="4" s="1"/>
  <c r="Q16" i="6"/>
  <c r="AK21" i="4" s="1"/>
  <c r="Q28" i="6"/>
  <c r="AK33" i="4" s="1"/>
  <c r="Q20" i="6"/>
  <c r="AK25" i="4" s="1"/>
  <c r="Q12" i="6"/>
  <c r="AK17" i="4" s="1"/>
  <c r="Q31" i="6"/>
  <c r="AK36" i="4" s="1"/>
  <c r="Q27" i="6"/>
  <c r="AK32" i="4" s="1"/>
  <c r="Q15" i="6"/>
  <c r="AK20" i="4" s="1"/>
  <c r="Q23" i="6"/>
  <c r="AK28" i="4" s="1"/>
  <c r="Q19" i="6"/>
  <c r="AK24" i="4" s="1"/>
  <c r="V11" i="6"/>
  <c r="AJ12" i="4"/>
  <c r="AF12" i="4"/>
  <c r="AJ11" i="4"/>
  <c r="AF11" i="4"/>
  <c r="AB10" i="4"/>
  <c r="V13" i="6"/>
  <c r="V12" i="6"/>
  <c r="AF10" i="4"/>
  <c r="AF15" i="4"/>
  <c r="AF14" i="4"/>
  <c r="AB14" i="4"/>
  <c r="V6" i="6"/>
  <c r="V7" i="6"/>
  <c r="V10" i="6"/>
  <c r="V14" i="6"/>
  <c r="G10" i="6"/>
  <c r="V8" i="6"/>
  <c r="AJ27" i="4"/>
  <c r="AJ29" i="4"/>
  <c r="AJ30" i="4"/>
  <c r="AJ38" i="4"/>
  <c r="AJ40" i="4"/>
  <c r="AJ20" i="4"/>
  <c r="AJ22" i="4"/>
  <c r="AJ32" i="4"/>
  <c r="AJ26" i="4"/>
  <c r="AF26" i="4"/>
  <c r="AF35" i="4"/>
  <c r="Q29" i="6"/>
  <c r="AK34" i="4" s="1"/>
  <c r="AF18" i="4"/>
  <c r="AF19" i="4"/>
  <c r="AF27" i="4"/>
  <c r="AF28" i="4"/>
  <c r="AF16" i="4"/>
  <c r="AF36" i="4"/>
  <c r="AF20" i="4"/>
  <c r="AF22" i="4"/>
  <c r="AF32" i="4"/>
  <c r="AB16" i="4"/>
  <c r="AB36" i="4"/>
  <c r="AB29" i="4"/>
  <c r="AB38" i="4"/>
  <c r="AB34" i="4"/>
  <c r="AB25" i="4"/>
  <c r="AB21" i="4"/>
  <c r="AB37" i="4"/>
  <c r="AB30" i="4"/>
  <c r="AF30" i="4"/>
  <c r="AF33" i="4"/>
  <c r="Q33" i="6"/>
  <c r="AK38" i="4" s="1"/>
  <c r="Q25" i="6"/>
  <c r="AK30" i="4" s="1"/>
  <c r="AJ31" i="4"/>
  <c r="AJ34" i="4"/>
  <c r="AJ19" i="4"/>
  <c r="AJ23" i="4"/>
  <c r="AJ28" i="4"/>
  <c r="AJ16" i="4"/>
  <c r="AJ25" i="4"/>
  <c r="AF24" i="4"/>
  <c r="AF25" i="4"/>
  <c r="Q21" i="6"/>
  <c r="AK26" i="4" s="1"/>
  <c r="Q17" i="6"/>
  <c r="AK22" i="4" s="1"/>
  <c r="Q13" i="6"/>
  <c r="AK18" i="4" s="1"/>
  <c r="AB26" i="4"/>
  <c r="AB18" i="4"/>
  <c r="F10" i="6"/>
  <c r="G5" i="6"/>
  <c r="Q5" i="6" s="1"/>
  <c r="AK10" i="4" s="1"/>
  <c r="F6" i="6"/>
  <c r="G8" i="6"/>
  <c r="G7" i="6"/>
  <c r="AJ39" i="4"/>
  <c r="AB39" i="4"/>
  <c r="AB31" i="4"/>
  <c r="AB23" i="4"/>
  <c r="AB15" i="4"/>
  <c r="F9" i="6"/>
  <c r="G9" i="6"/>
  <c r="V5" i="6" s="1"/>
  <c r="G6" i="6"/>
  <c r="F8" i="6"/>
  <c r="F7" i="6"/>
  <c r="AF39" i="4"/>
  <c r="AB35" i="4"/>
  <c r="AB27" i="4"/>
  <c r="AB19" i="4"/>
  <c r="M26" i="2"/>
  <c r="X40" i="7"/>
  <c r="Q8" i="6" l="1"/>
  <c r="AK13" i="4" s="1"/>
  <c r="Q6" i="6"/>
  <c r="AK11" i="4" s="1"/>
  <c r="Q10" i="6"/>
  <c r="AK15" i="4" s="1"/>
  <c r="Q9" i="6"/>
  <c r="AK14" i="4" s="1"/>
  <c r="V4" i="6"/>
  <c r="Q7" i="6"/>
  <c r="AK12" i="4" s="1"/>
</calcChain>
</file>

<file path=xl/sharedStrings.xml><?xml version="1.0" encoding="utf-8"?>
<sst xmlns="http://schemas.openxmlformats.org/spreadsheetml/2006/main" count="316" uniqueCount="153">
  <si>
    <t>Atelier</t>
  </si>
  <si>
    <t>Critères de réalisation</t>
  </si>
  <si>
    <t>Saisie</t>
  </si>
  <si>
    <t>Tirade Rowing</t>
  </si>
  <si>
    <r>
      <t xml:space="preserve">La barre touche la planche (épaisseur 8cm) et le sol à chaque répétition. 
Le corps reste en contact permanent avec la planche; les pieds ne sont pas tenus.
</t>
    </r>
    <r>
      <rPr>
        <i/>
        <sz val="12"/>
        <color theme="1"/>
        <rFont val="Calibri"/>
        <family val="2"/>
        <scheme val="minor"/>
      </rPr>
      <t xml:space="preserve">
Le comptage stoppe lorsque la réalisation n'est pas correcte.</t>
    </r>
    <r>
      <rPr>
        <sz val="12"/>
        <color theme="1"/>
        <rFont val="Calibri"/>
        <family val="2"/>
        <scheme val="minor"/>
      </rPr>
      <t xml:space="preserve">
</t>
    </r>
  </si>
  <si>
    <t>Charge, Nbre de répétitions</t>
  </si>
  <si>
    <t>Développé Couché</t>
  </si>
  <si>
    <t>Objectif</t>
  </si>
  <si>
    <t>Traction</t>
  </si>
  <si>
    <t>Position Haute: Menton au dessus de la barre
Position Basse: Bras tendus
Le mouvement est à réaliser sans balancier</t>
  </si>
  <si>
    <t>Réaliser avec ou sans aide (élastique) le plus grand nombre tractions en pronation (avec un minimum de 10 répétitions)</t>
  </si>
  <si>
    <t>Nbre de répétitions; Valeur de l'elastique utilisé (en kg)</t>
  </si>
  <si>
    <t>Puissance semi-spécifique Ergomètre</t>
  </si>
  <si>
    <t>Réaliser 100m départ roue arrêtée</t>
  </si>
  <si>
    <t>Temps réalisé</t>
  </si>
  <si>
    <t>Course à pied</t>
  </si>
  <si>
    <t>Réaliser le meilleur temps possible sur 3000m</t>
  </si>
  <si>
    <t>Test Ergo</t>
  </si>
  <si>
    <t>Réaliser le meilleur temps possible sur 2000m</t>
  </si>
  <si>
    <t>Squat OVH</t>
  </si>
  <si>
    <t>Soulevé de Terre</t>
  </si>
  <si>
    <t>Nombre de répétitions</t>
  </si>
  <si>
    <t>Atteindre un nombre de répétitions déterminées avec une parfaite réalisation
Barre Garçon: 70kg
Barre Fille: 50kg
Cet exercice s'inscrit dans une logique de formation à l'Epaulé Vérrouillée</t>
  </si>
  <si>
    <t>Gainage</t>
  </si>
  <si>
    <t>Temps tenu</t>
  </si>
  <si>
    <t>Détente Verticale</t>
  </si>
  <si>
    <t>Effectuer un saut le plus haut possible</t>
  </si>
  <si>
    <t xml:space="preserve">A partir de la position debout, effectuer une légère flexion puis sauter </t>
  </si>
  <si>
    <t>Mesure en cm</t>
  </si>
  <si>
    <t>Qualité Evaluée</t>
  </si>
  <si>
    <t>Force TR</t>
  </si>
  <si>
    <t>Force DC</t>
  </si>
  <si>
    <t>Force Bras</t>
  </si>
  <si>
    <t>Force Jambes</t>
  </si>
  <si>
    <t>Puissance spécifique</t>
  </si>
  <si>
    <t>Puissance Aérobie</t>
  </si>
  <si>
    <t>Demi-fond</t>
  </si>
  <si>
    <t>Formation posturale</t>
  </si>
  <si>
    <t xml:space="preserve">Détermination du maxi estimé à partir d'une charge, permettant la réalisation de 4 à 10 rep </t>
  </si>
  <si>
    <t>Déterminer un nombre maximum de répétitions à charge fixe
Garçon: 40kg
Fille : 25kg</t>
  </si>
  <si>
    <t>Date du test</t>
  </si>
  <si>
    <t>Détente</t>
  </si>
  <si>
    <t>3000m CàP</t>
  </si>
  <si>
    <t>données serveur licence</t>
  </si>
  <si>
    <t>NOM</t>
  </si>
  <si>
    <t>N° LICENCE</t>
  </si>
  <si>
    <t>Poids</t>
  </si>
  <si>
    <t>DdN</t>
  </si>
  <si>
    <t>ÂGE</t>
  </si>
  <si>
    <t>Rep</t>
  </si>
  <si>
    <t>Charge</t>
  </si>
  <si>
    <t>Maxi Estimé</t>
  </si>
  <si>
    <t>% poids de corps</t>
  </si>
  <si>
    <t>Nbre</t>
  </si>
  <si>
    <t>cm</t>
  </si>
  <si>
    <t>watts</t>
  </si>
  <si>
    <t>mm:ss</t>
  </si>
  <si>
    <t>Min</t>
  </si>
  <si>
    <t>Sec</t>
  </si>
  <si>
    <t>Perf en sec</t>
  </si>
  <si>
    <t>Note moyenne</t>
  </si>
  <si>
    <t>Force mbres sup</t>
  </si>
  <si>
    <t>Explosivité Mbres Inf</t>
  </si>
  <si>
    <t xml:space="preserve">Traction </t>
  </si>
  <si>
    <t xml:space="preserve">Détente verticale </t>
  </si>
  <si>
    <t>Moyenne</t>
  </si>
  <si>
    <t>Tps CàP</t>
  </si>
  <si>
    <t>Les valeurs de performance ont été établies à partir des résultats recueillis sur plusieurs stages nationaux</t>
  </si>
  <si>
    <t xml:space="preserve">Tirade rowing </t>
  </si>
  <si>
    <t xml:space="preserve">Développés Couchés </t>
  </si>
  <si>
    <t xml:space="preserve">Soulevé de Terre </t>
  </si>
  <si>
    <t>Détente verticale</t>
  </si>
  <si>
    <t>Note/20</t>
  </si>
  <si>
    <t>% Poids de corps</t>
  </si>
  <si>
    <t>Nbre de rep</t>
  </si>
  <si>
    <t>en cm</t>
  </si>
  <si>
    <t>Watts</t>
  </si>
  <si>
    <t>2000m Ergo</t>
  </si>
  <si>
    <t>Ergo 100m</t>
  </si>
  <si>
    <t>SEXE</t>
  </si>
  <si>
    <r>
      <t xml:space="preserve">Position Basse: Contact poitrine
Position Haute: Bras tendus
Maintenir la poitrine "gonflée" sur tout le mouvement
Conseil: Pieds au sol mais genoux au dessus du bassin
</t>
    </r>
    <r>
      <rPr>
        <i/>
        <sz val="12"/>
        <color theme="1"/>
        <rFont val="Calibri"/>
        <family val="2"/>
        <scheme val="minor"/>
      </rPr>
      <t>Le comptage s'arrête lorsque la réalisation n'est plus correcte.</t>
    </r>
  </si>
  <si>
    <t>Détermination de la capacité maximale Anaérobie Alactique à l'ergomètre sur 100m</t>
  </si>
  <si>
    <t>Les bras sont tendus en permanence
La barre reste légèrement en arrière de la tête
L'écartement des mains sur la barre est libre mais nécessairement supérieur à la largeur d'épaules
Le bassin est maintenu en antéversion en position basse
Les appuis sont bien ancrés dans le sol, sans déséquilibre
La flexion des jambes s'effectue de manière contrôlée, en respectant un juste alignement Pointe de pied - Cheville - Genou - Hanche
L'écartement des pieds est fonction de chacun, pour garantir une juste réalisation
Le haut des cuisses doit atteindre l'horizontale en flexion basse</t>
  </si>
  <si>
    <t>Formation posturale; Qualité de souplesse</t>
  </si>
  <si>
    <r>
      <rPr>
        <b/>
        <sz val="12"/>
        <color theme="1"/>
        <rFont val="Calibri"/>
        <family val="2"/>
        <scheme val="minor"/>
      </rPr>
      <t>Position basse</t>
    </r>
    <r>
      <rPr>
        <sz val="12"/>
        <color theme="1"/>
        <rFont val="Calibri"/>
        <family val="2"/>
        <scheme val="minor"/>
      </rPr>
      <t xml:space="preserve">: 
- les pieds sont engagés sous la barre, parallèles et écartés d'une largeur bassin
- l'écartement des mains correspond à la largeur d'épaules
- le bassin est en antéversion; le dos en tension du coccyx au sommet du crâne
- la barre est mise sous "tension" pour ne pas choquer les poids en début de mouvement
</t>
    </r>
    <r>
      <rPr>
        <b/>
        <sz val="12"/>
        <color theme="1"/>
        <rFont val="Calibri"/>
        <family val="2"/>
        <scheme val="minor"/>
      </rPr>
      <t>Position haute</t>
    </r>
    <r>
      <rPr>
        <sz val="12"/>
        <color theme="1"/>
        <rFont val="Calibri"/>
        <family val="2"/>
        <scheme val="minor"/>
      </rPr>
      <t xml:space="preserve">: 
- l'ouverture de la hanche est complète
- les épaules sont réhaussées
-  les appuis sont en pointe de pied
</t>
    </r>
  </si>
  <si>
    <t>Atteindre un nombre de répétitions déterminées avec une parfaite réalisation
Barre Garçon: 20kg
Barre Fille: 15kg
Cet exercice s'inscrit dans une logique de formation aux mouvements d'Haltérophilie.</t>
  </si>
  <si>
    <t>Fente avant</t>
  </si>
  <si>
    <t>Fente avant Haute</t>
  </si>
  <si>
    <t>Aide Elastique valeur 10kg</t>
  </si>
  <si>
    <t>Aide Elastique valeur 20kg</t>
  </si>
  <si>
    <t xml:space="preserve">Atteindre un nombre de répétitions déterminées avec une parfaite réalisation
Haltères Garçon: 2 x 8kg
Haltères Fille: 2 x 5kg
</t>
  </si>
  <si>
    <t>Formation posturale; Qualités proprioceptives</t>
  </si>
  <si>
    <t xml:space="preserve">Une haltère dans chaque main.
Debout, placer l'haltère gauche bras tendu au dessus de la tête
Descendre en fente avant gauche (jambe avant gauche), avec le genou de la jambe arrière qui vient effleurer le sol, puis remonter en position de départ; le bras est resté tendu tout au long de l'exercice; le bras droit est resté en position basse, haltère a bout de bras
Changer de jambe et de bras à chaque répétition
</t>
  </si>
  <si>
    <t>Ergo 2000m</t>
  </si>
  <si>
    <t>Taille</t>
  </si>
  <si>
    <t>Taille assise</t>
  </si>
  <si>
    <t>12(10)</t>
  </si>
  <si>
    <t>10(10)</t>
  </si>
  <si>
    <t>9(10)</t>
  </si>
  <si>
    <t>8(10)</t>
  </si>
  <si>
    <t>7(10)</t>
  </si>
  <si>
    <t>6(10)</t>
  </si>
  <si>
    <t>10(20)</t>
  </si>
  <si>
    <t>9(20)</t>
  </si>
  <si>
    <t>8(20)</t>
  </si>
  <si>
    <t>7(20)</t>
  </si>
  <si>
    <t>6(20)</t>
  </si>
  <si>
    <t>5(20)</t>
  </si>
  <si>
    <t>4(20)</t>
  </si>
  <si>
    <t>3(20)</t>
  </si>
  <si>
    <t>17(10)</t>
  </si>
  <si>
    <t>16(10)</t>
  </si>
  <si>
    <t>15(10)</t>
  </si>
  <si>
    <t>14(10)</t>
  </si>
  <si>
    <t>13(10)</t>
  </si>
  <si>
    <t>11(10)</t>
  </si>
  <si>
    <t>Puissance Spécifique Aérobie</t>
  </si>
  <si>
    <t>Capacité Anaérobie Alactique spécifique</t>
  </si>
  <si>
    <t>Aspects posturaux</t>
  </si>
  <si>
    <t>Tps Ergo</t>
  </si>
  <si>
    <t>F</t>
  </si>
  <si>
    <t>H</t>
  </si>
  <si>
    <t>BAREME HOMME</t>
  </si>
  <si>
    <t>BAREME FEMME</t>
  </si>
  <si>
    <t>Force de l'élastique</t>
  </si>
  <si>
    <t>Force
Elastique</t>
  </si>
  <si>
    <t>Maxi Estimé- Tirade Rowing</t>
  </si>
  <si>
    <t>Maxi Estimé- Développé Couché</t>
  </si>
  <si>
    <t>Qualité posturale- Soulevé de Terre</t>
  </si>
  <si>
    <t>Qualité posturale- Squat OVH</t>
  </si>
  <si>
    <t>Qualité posturale- Fente avant</t>
  </si>
  <si>
    <t xml:space="preserve">Force mbres sup- Traction </t>
  </si>
  <si>
    <t xml:space="preserve">Explosivité Mbres Inf- Détente verticale </t>
  </si>
  <si>
    <t>Capacité Anaérobie Alactique spécifique- Ergo 100m</t>
  </si>
  <si>
    <t>Gainage- Gainage</t>
  </si>
  <si>
    <t>Puissance Aérobie- 3000m CàP</t>
  </si>
  <si>
    <t>Puissance Spécifique Aérobie- 2000m Ergo</t>
  </si>
  <si>
    <t>En cas de rupture du gainage postural, l'exercice est arrêté. En cas de non respect du rythme "lent" demandé, l'exercice est arrêté.
En permanence, le rameur doit chercher à rentrer le ventre
La tête reste parfaitement alignée avec le reste du corps; le bassin de bouge "pas" hormis sur l'exercice de balancier latéral
Aucune pause n'est acceptée; Pause = Arrêt de l'atelier</t>
  </si>
  <si>
    <t xml:space="preserve">Atteindre le plus grand temps dans la routine de gainage suivante (attention, sur les mouvements non statiques, le rythme est d'un mouvement toutes les 3 secondes) :
- 30sec Planche Haute
- 10sec Planche Basse
- 30sec (10 rep) Montain Climber (alterné les jambes à chaque rep)
- 10sec Planche Haute
- 30sec (10 rep) Montain Climber croisé (alterné les jambes à chaque rep)
- 10sec Planche Basse
- 30sec (10 rep) Balancier latéral bassin
- 10sec Planche Haute
- 30sec (10 rep) appui unipodal altérné (alterné les jambes à chaque rep)
- 10sec Planche Basse
- 30sec (10 rep) passages de Planche Basse à Planche Haute
- 10sec Planche Basse
- 30sec (10 rep) appui unimodal (sur coude) en position latérale, main haute au dessus de l'épaule, puis aller chercher hanche opposée (réaliser 5 mvts consécutifs du même côté) </t>
  </si>
  <si>
    <t>mm:ss,0</t>
  </si>
  <si>
    <t>Exemple</t>
  </si>
  <si>
    <t>Concevez votre radar, en choisissant le rameur concerné ici.  ---&gt;&gt;&gt;</t>
  </si>
  <si>
    <t>Barême Fille - Tests Physiques PPJ</t>
  </si>
  <si>
    <t>Barême Garçon - Tests Physiques PPJ</t>
  </si>
  <si>
    <t>07:19.2</t>
  </si>
  <si>
    <t>Saisir uniquement les cases des colonnes grisées</t>
  </si>
  <si>
    <t>Veillez à respecter les formats d'écriture</t>
  </si>
  <si>
    <t>Nombre de répétitions (maximum 20)</t>
  </si>
  <si>
    <t>EXEMPLE 2</t>
  </si>
  <si>
    <t>EXEMPLE 1</t>
  </si>
  <si>
    <t>Prénom</t>
  </si>
  <si>
    <t>EXEMPLE 1 Exemple</t>
  </si>
  <si>
    <t>NB: Cette "feuille de saisie" doit être correctement remplie pour que l'ensemble des calculs puisse se faire sans difficulté. 
Sur la feuille "Compilation note et radar", vous pouvez constater le profil physique de votre rameur et orienter l'entraînement pour pallier à certaines faiblesses. 
Ces tests physiques sont à réaliser sur 2 périodes de l'année (1ère quinzaine de décembre, et 1ère quinzaine de février) pour guider la progression physique du rameur en donnant des objectifs concrets et mesurables.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</si>
</sst>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i/>
      <sz val="12"/>
      <color theme="1"/>
      <name val="Calibri"/>
      <family val="2"/>
      <scheme val="minor"/>
    </font>
    <font>
      <i/>
      <sz val="9"/>
      <color rgb="FFFF0000"/>
      <name val="Calibri"/>
      <family val="2"/>
      <scheme val="minor"/>
    </font>
    <font>
      <sz val="9"/>
      <color theme="1"/>
      <name val="Calibri"/>
      <family val="2"/>
      <scheme val="minor"/>
    </font>
    <font>
      <i/>
      <sz val="12"/>
      <color rgb="FFFF0000"/>
      <name val="Calibri"/>
      <family val="2"/>
      <scheme val="minor"/>
    </font>
    <font>
      <sz val="10"/>
      <color theme="1"/>
      <name val="Calibri"/>
      <family val="2"/>
      <scheme val="minor"/>
    </font>
    <font>
      <b/>
      <sz val="9"/>
      <color theme="1"/>
      <name val="Calibri"/>
      <family val="2"/>
      <scheme val="minor"/>
    </font>
    <font>
      <b/>
      <sz val="8"/>
      <color theme="1"/>
      <name val="Calibri"/>
      <family val="2"/>
      <scheme val="minor"/>
    </font>
    <font>
      <b/>
      <sz val="9"/>
      <name val="Calibri"/>
      <family val="2"/>
      <scheme val="minor"/>
    </font>
    <font>
      <sz val="9"/>
      <name val="Calibri"/>
      <family val="2"/>
      <scheme val="minor"/>
    </font>
    <font>
      <sz val="9"/>
      <name val="Arial"/>
      <family val="2"/>
    </font>
    <font>
      <b/>
      <i/>
      <sz val="12"/>
      <color rgb="FFFF0000"/>
      <name val="Calibri"/>
      <family val="2"/>
      <scheme val="minor"/>
    </font>
    <font>
      <i/>
      <sz val="9"/>
      <name val="Calibri"/>
      <family val="2"/>
      <scheme val="minor"/>
    </font>
    <font>
      <sz val="9"/>
      <color theme="1"/>
      <name val="Calibri Light"/>
      <family val="2"/>
      <scheme val="major"/>
    </font>
    <font>
      <sz val="9"/>
      <color rgb="FF000000"/>
      <name val="Cambria"/>
      <family val="1"/>
    </font>
    <font>
      <sz val="9"/>
      <name val="Cambria"/>
      <family val="1"/>
    </font>
    <font>
      <b/>
      <sz val="9"/>
      <color rgb="FFFF0000"/>
      <name val="Calibri Light"/>
      <family val="2"/>
      <scheme val="major"/>
    </font>
    <font>
      <b/>
      <sz val="9"/>
      <color rgb="FFFF0000"/>
      <name val="Cambria"/>
      <family val="1"/>
    </font>
    <font>
      <b/>
      <sz val="9"/>
      <color theme="9" tint="-0.249977111117893"/>
      <name val="Cambria"/>
      <family val="1"/>
    </font>
    <font>
      <sz val="12"/>
      <color theme="9" tint="-0.249977111117893"/>
      <name val="Calibri"/>
      <family val="2"/>
      <scheme val="minor"/>
    </font>
    <font>
      <sz val="9"/>
      <color theme="0"/>
      <name val="Calibri"/>
      <family val="2"/>
      <scheme val="minor"/>
    </font>
    <font>
      <i/>
      <sz val="26"/>
      <name val="Calibri"/>
      <family val="2"/>
      <scheme val="minor"/>
    </font>
    <font>
      <sz val="9"/>
      <color rgb="FFFF0000"/>
      <name val="Calibri Light"/>
      <family val="2"/>
      <scheme val="major"/>
    </font>
    <font>
      <sz val="8"/>
      <color theme="1"/>
      <name val="Calibri"/>
      <family val="2"/>
      <scheme val="minor"/>
    </font>
    <font>
      <b/>
      <sz val="8"/>
      <color theme="1"/>
      <name val="Calibri"/>
      <family val="2"/>
      <scheme val="minor"/>
    </font>
    <font>
      <sz val="10"/>
      <color rgb="FFFF0000"/>
      <name val="Calibri"/>
      <family val="2"/>
      <scheme val="minor"/>
    </font>
    <font>
      <b/>
      <i/>
      <u/>
      <sz val="14"/>
      <color rgb="FFFF0000"/>
      <name val="Calibri"/>
      <family val="2"/>
      <scheme val="minor"/>
    </font>
    <font>
      <b/>
      <u/>
      <sz val="14"/>
      <name val="Calibri"/>
      <family val="2"/>
      <scheme val="minor"/>
    </font>
    <font>
      <b/>
      <u/>
      <sz val="14"/>
      <color theme="1"/>
      <name val="Calibri"/>
      <family val="2"/>
      <scheme val="minor"/>
    </font>
    <font>
      <sz val="10"/>
      <color rgb="FF000000"/>
      <name val="Arial"/>
      <family val="2"/>
    </font>
    <font>
      <sz val="10"/>
      <color theme="1"/>
      <name val="Arial"/>
      <family val="2"/>
    </font>
    <font>
      <sz val="9"/>
      <color rgb="FF000000"/>
      <name val="Arial"/>
      <family val="2"/>
    </font>
    <font>
      <sz val="8"/>
      <color rgb="FF000000"/>
      <name val="Arial"/>
      <family val="2"/>
    </font>
    <font>
      <sz val="9"/>
      <color theme="1"/>
      <name val="Arial"/>
      <family val="2"/>
    </font>
    <font>
      <sz val="8"/>
      <color theme="1"/>
      <name val="Arial"/>
      <family val="2"/>
    </font>
    <font>
      <b/>
      <u/>
      <sz val="12"/>
      <color rgb="FFFF0000"/>
      <name val="Calibri"/>
      <family val="2"/>
      <scheme val="minor"/>
    </font>
    <font>
      <b/>
      <i/>
      <sz val="16"/>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3366FF"/>
        <bgColor indexed="64"/>
      </patternFill>
    </fill>
    <fill>
      <patternFill patternType="solid">
        <fgColor rgb="FF008000"/>
        <bgColor indexed="64"/>
      </patternFill>
    </fill>
    <fill>
      <patternFill patternType="solid">
        <fgColor rgb="FFCCFFCC"/>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800000"/>
        <bgColor indexed="64"/>
      </patternFill>
    </fill>
    <fill>
      <patternFill patternType="solid">
        <fgColor theme="7"/>
        <bgColor indexed="64"/>
      </patternFill>
    </fill>
    <fill>
      <patternFill patternType="solid">
        <fgColor theme="2"/>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Font="0" applyFill="0" applyBorder="0" applyAlignment="0" applyProtection="0"/>
    <xf numFmtId="0" fontId="8" fillId="0" borderId="1" applyNumberFormat="0" applyFont="0" applyFill="0" applyAlignment="0" applyProtection="0">
      <alignment horizontal="center" vertical="center" textRotation="45" wrapText="1"/>
    </xf>
  </cellStyleXfs>
  <cellXfs count="221">
    <xf numFmtId="0" fontId="0" fillId="0" borderId="0" xfId="0"/>
    <xf numFmtId="0" fontId="0" fillId="0" borderId="0" xfId="0" applyAlignment="1">
      <alignment horizontal="left" vertical="center"/>
    </xf>
    <xf numFmtId="0" fontId="0" fillId="0" borderId="0" xfId="0" applyAlignment="1">
      <alignment horizontal="center"/>
    </xf>
    <xf numFmtId="0" fontId="0" fillId="0" borderId="0" xfId="0" applyAlignment="1">
      <alignment vertical="top" wrapText="1"/>
    </xf>
    <xf numFmtId="0" fontId="5" fillId="2" borderId="0" xfId="0" applyFont="1" applyFill="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7" fillId="2" borderId="0" xfId="0" applyFont="1" applyFill="1" applyAlignment="1" applyProtection="1">
      <alignment vertical="center"/>
    </xf>
    <xf numFmtId="0" fontId="7"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xf>
    <xf numFmtId="0" fontId="0" fillId="0" borderId="0" xfId="0" applyProtection="1">
      <protection locked="0"/>
    </xf>
    <xf numFmtId="0" fontId="0" fillId="2" borderId="0" xfId="0" applyFill="1" applyProtection="1"/>
    <xf numFmtId="0" fontId="0" fillId="2" borderId="0" xfId="0" applyFill="1" applyProtection="1">
      <protection locked="0"/>
    </xf>
    <xf numFmtId="0" fontId="6" fillId="0" borderId="1" xfId="2" applyFont="1" applyAlignment="1" applyProtection="1">
      <alignment horizontal="center" vertical="center" wrapText="1"/>
    </xf>
    <xf numFmtId="0" fontId="6" fillId="0" borderId="1" xfId="2" applyFont="1" applyAlignment="1" applyProtection="1">
      <alignment horizontal="center" vertical="center"/>
      <protection locked="0"/>
    </xf>
    <xf numFmtId="0" fontId="6" fillId="0" borderId="1" xfId="2" applyFont="1" applyAlignment="1" applyProtection="1">
      <alignment horizontal="center" vertical="center" wrapText="1"/>
      <protection locked="0"/>
    </xf>
    <xf numFmtId="164" fontId="6" fillId="0" borderId="1" xfId="1" applyNumberFormat="1" applyFont="1" applyBorder="1" applyAlignment="1" applyProtection="1">
      <alignment horizontal="center" wrapText="1"/>
    </xf>
    <xf numFmtId="0" fontId="6" fillId="0" borderId="0" xfId="0" applyNumberFormat="1" applyFont="1" applyAlignment="1" applyProtection="1">
      <alignment horizontal="center"/>
      <protection locked="0"/>
    </xf>
    <xf numFmtId="164" fontId="12" fillId="0" borderId="1" xfId="1" applyNumberFormat="1" applyFont="1" applyBorder="1" applyAlignment="1" applyProtection="1">
      <alignment horizontal="center" wrapText="1"/>
    </xf>
    <xf numFmtId="0" fontId="0" fillId="0" borderId="0" xfId="0" applyProtection="1"/>
    <xf numFmtId="0" fontId="0" fillId="3" borderId="0" xfId="0" applyFill="1" applyProtection="1">
      <protection locked="0"/>
    </xf>
    <xf numFmtId="0" fontId="0" fillId="3"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14" fillId="0" borderId="0" xfId="0" applyFont="1" applyBorder="1" applyAlignment="1">
      <alignment horizontal="center" vertical="center" wrapText="1"/>
    </xf>
    <xf numFmtId="0" fontId="3" fillId="0" borderId="1" xfId="2" applyFont="1" applyAlignment="1">
      <alignment vertical="center" textRotation="45" wrapText="1"/>
    </xf>
    <xf numFmtId="0" fontId="0" fillId="0" borderId="1" xfId="2" applyFont="1" applyAlignment="1"/>
    <xf numFmtId="0" fontId="0" fillId="0" borderId="1" xfId="2" applyFont="1" applyAlignment="1">
      <alignment horizontal="center"/>
    </xf>
    <xf numFmtId="0" fontId="0" fillId="0" borderId="0" xfId="0" applyNumberFormat="1" applyAlignment="1">
      <alignment horizontal="center"/>
    </xf>
    <xf numFmtId="0" fontId="2" fillId="0" borderId="0" xfId="0" applyFont="1" applyAlignment="1">
      <alignment horizontal="center" wrapText="1"/>
    </xf>
    <xf numFmtId="0" fontId="6" fillId="2" borderId="8" xfId="2" applyFont="1" applyFill="1" applyBorder="1" applyAlignment="1">
      <alignment vertical="center" wrapText="1"/>
    </xf>
    <xf numFmtId="0" fontId="6" fillId="2" borderId="9" xfId="2" applyFont="1" applyFill="1" applyBorder="1" applyAlignment="1">
      <alignment vertical="center" wrapText="1"/>
    </xf>
    <xf numFmtId="0" fontId="6" fillId="2" borderId="10" xfId="2" applyFont="1" applyFill="1" applyBorder="1" applyAlignment="1">
      <alignment vertical="center" wrapText="1"/>
    </xf>
    <xf numFmtId="0" fontId="6" fillId="2" borderId="11" xfId="2" applyFont="1" applyFill="1" applyBorder="1" applyAlignment="1">
      <alignment vertical="center" wrapText="1"/>
    </xf>
    <xf numFmtId="0" fontId="6" fillId="0" borderId="0" xfId="0" applyFont="1" applyAlignment="1">
      <alignment horizontal="center"/>
    </xf>
    <xf numFmtId="0" fontId="6" fillId="0" borderId="1" xfId="2" applyFont="1" applyAlignment="1" applyProtection="1">
      <alignment horizontal="center" vertical="center"/>
    </xf>
    <xf numFmtId="0" fontId="13" fillId="0" borderId="1" xfId="2" applyFont="1" applyAlignment="1" applyProtection="1">
      <alignment horizontal="center" vertical="center"/>
    </xf>
    <xf numFmtId="0" fontId="9" fillId="5" borderId="0" xfId="0" applyFont="1" applyFill="1" applyAlignment="1">
      <alignment horizontal="center"/>
    </xf>
    <xf numFmtId="0" fontId="16" fillId="0" borderId="1" xfId="2" applyNumberFormat="1" applyFont="1" applyAlignment="1" applyProtection="1">
      <alignment horizontal="center"/>
    </xf>
    <xf numFmtId="0" fontId="0" fillId="0" borderId="0" xfId="0" applyNumberFormat="1" applyAlignment="1">
      <alignment horizontal="center"/>
    </xf>
    <xf numFmtId="0" fontId="9" fillId="6" borderId="0" xfId="0" applyFont="1" applyFill="1" applyAlignment="1">
      <alignment horizontal="center"/>
    </xf>
    <xf numFmtId="0" fontId="9" fillId="7" borderId="0" xfId="0" applyFont="1" applyFill="1" applyAlignment="1">
      <alignment horizontal="center"/>
    </xf>
    <xf numFmtId="0" fontId="9" fillId="8" borderId="0" xfId="0" applyFont="1" applyFill="1" applyAlignment="1">
      <alignment horizontal="center"/>
    </xf>
    <xf numFmtId="0" fontId="9" fillId="9" borderId="0" xfId="0" applyFont="1" applyFill="1" applyAlignment="1">
      <alignment horizontal="center"/>
    </xf>
    <xf numFmtId="0" fontId="9" fillId="10" borderId="0" xfId="0" applyFont="1" applyFill="1" applyAlignment="1">
      <alignment horizontal="center"/>
    </xf>
    <xf numFmtId="0" fontId="9" fillId="11" borderId="0" xfId="0" applyFont="1" applyFill="1" applyAlignment="1">
      <alignment horizontal="center"/>
    </xf>
    <xf numFmtId="0" fontId="17" fillId="0" borderId="1" xfId="2" applyNumberFormat="1" applyFont="1" applyAlignment="1">
      <alignment horizontal="center"/>
    </xf>
    <xf numFmtId="0" fontId="18" fillId="0" borderId="1" xfId="2" applyNumberFormat="1" applyFont="1" applyAlignment="1">
      <alignment horizontal="center"/>
    </xf>
    <xf numFmtId="0" fontId="17" fillId="0" borderId="12" xfId="0" applyNumberFormat="1" applyFont="1" applyBorder="1" applyAlignment="1">
      <alignment horizontal="center"/>
    </xf>
    <xf numFmtId="0" fontId="19" fillId="0" borderId="1" xfId="2" applyNumberFormat="1" applyFont="1" applyAlignment="1" applyProtection="1">
      <alignment horizontal="center"/>
    </xf>
    <xf numFmtId="0" fontId="16" fillId="0" borderId="1" xfId="1" applyNumberFormat="1" applyFont="1" applyBorder="1" applyAlignment="1">
      <alignment horizontal="center"/>
    </xf>
    <xf numFmtId="0" fontId="6" fillId="0" borderId="3" xfId="2" applyFont="1" applyBorder="1" applyAlignment="1"/>
    <xf numFmtId="0" fontId="6" fillId="0" borderId="4" xfId="2" applyFont="1" applyBorder="1" applyAlignment="1"/>
    <xf numFmtId="0" fontId="20" fillId="0" borderId="1" xfId="2" applyNumberFormat="1" applyFont="1" applyAlignment="1">
      <alignment horizontal="center"/>
    </xf>
    <xf numFmtId="0" fontId="21" fillId="0" borderId="1" xfId="2" applyNumberFormat="1" applyFont="1" applyAlignment="1">
      <alignment horizontal="center"/>
    </xf>
    <xf numFmtId="0" fontId="0" fillId="0" borderId="1" xfId="2" applyFont="1" applyAlignment="1">
      <alignment horizontal="center" vertical="center" wrapText="1"/>
    </xf>
    <xf numFmtId="0" fontId="3" fillId="0" borderId="0" xfId="0" applyFont="1" applyAlignment="1">
      <alignment horizontal="center" vertical="top" wrapText="1"/>
    </xf>
    <xf numFmtId="0" fontId="0" fillId="0" borderId="0" xfId="0" applyAlignment="1">
      <alignment wrapText="1"/>
    </xf>
    <xf numFmtId="0" fontId="0" fillId="0" borderId="1" xfId="2" applyFont="1" applyAlignment="1">
      <alignment horizontal="left" vertical="center" wrapText="1"/>
    </xf>
    <xf numFmtId="0" fontId="0" fillId="0" borderId="13" xfId="2" applyFont="1" applyFill="1" applyBorder="1" applyAlignment="1">
      <alignment horizontal="center" vertical="center" wrapText="1"/>
    </xf>
    <xf numFmtId="0" fontId="22" fillId="0" borderId="0" xfId="0" applyFont="1" applyAlignment="1">
      <alignment horizontal="center"/>
    </xf>
    <xf numFmtId="0" fontId="2" fillId="0" borderId="0" xfId="0" applyFont="1" applyAlignment="1">
      <alignment horizontal="center"/>
    </xf>
    <xf numFmtId="0" fontId="23" fillId="2" borderId="0" xfId="0" applyFont="1" applyFill="1" applyProtection="1">
      <protection locked="0"/>
    </xf>
    <xf numFmtId="0" fontId="3" fillId="2" borderId="1" xfId="2" applyFont="1" applyFill="1" applyAlignment="1">
      <alignment vertical="center" textRotation="45" wrapText="1"/>
    </xf>
    <xf numFmtId="0" fontId="3" fillId="12" borderId="1" xfId="2" applyFont="1" applyFill="1" applyAlignment="1">
      <alignment vertical="center" textRotation="45" wrapText="1"/>
    </xf>
    <xf numFmtId="0" fontId="0" fillId="0" borderId="1" xfId="0" applyBorder="1"/>
    <xf numFmtId="0" fontId="0" fillId="2" borderId="0" xfId="0" applyFill="1" applyAlignment="1" applyProtection="1">
      <alignment horizontal="center" vertical="center"/>
      <protection locked="0"/>
    </xf>
    <xf numFmtId="0" fontId="25" fillId="0" borderId="1" xfId="2" applyNumberFormat="1" applyFont="1" applyAlignment="1" applyProtection="1">
      <alignment horizontal="center"/>
    </xf>
    <xf numFmtId="0" fontId="6" fillId="0" borderId="14" xfId="2" applyFont="1" applyBorder="1" applyAlignment="1"/>
    <xf numFmtId="0" fontId="6" fillId="0" borderId="8" xfId="2" applyFont="1" applyBorder="1" applyAlignment="1"/>
    <xf numFmtId="0" fontId="6" fillId="0" borderId="6" xfId="2" applyFont="1" applyBorder="1" applyAlignment="1" applyProtection="1">
      <alignment horizontal="center" vertical="center"/>
    </xf>
    <xf numFmtId="0" fontId="13" fillId="0" borderId="6" xfId="2" applyFont="1" applyBorder="1" applyAlignment="1" applyProtection="1">
      <alignment horizontal="center" vertical="center"/>
    </xf>
    <xf numFmtId="0" fontId="16" fillId="0" borderId="7" xfId="1" applyNumberFormat="1" applyFont="1" applyBorder="1" applyAlignment="1">
      <alignment horizontal="center"/>
    </xf>
    <xf numFmtId="0" fontId="25" fillId="0" borderId="7" xfId="2" applyNumberFormat="1" applyFont="1" applyBorder="1" applyAlignment="1" applyProtection="1">
      <alignment horizontal="center"/>
    </xf>
    <xf numFmtId="0" fontId="16" fillId="0" borderId="7" xfId="2" applyNumberFormat="1" applyFont="1" applyBorder="1" applyAlignment="1" applyProtection="1">
      <alignment horizontal="center"/>
    </xf>
    <xf numFmtId="0" fontId="6" fillId="0" borderId="1" xfId="2" applyFont="1" applyBorder="1" applyAlignment="1"/>
    <xf numFmtId="0" fontId="6" fillId="0" borderId="1" xfId="0" applyFont="1" applyBorder="1" applyAlignment="1">
      <alignment horizontal="center"/>
    </xf>
    <xf numFmtId="0" fontId="6" fillId="0" borderId="1" xfId="2" applyFont="1" applyBorder="1" applyAlignment="1" applyProtection="1">
      <alignment horizontal="center" vertical="center"/>
    </xf>
    <xf numFmtId="0" fontId="13" fillId="0" borderId="1" xfId="2" applyFont="1" applyBorder="1" applyAlignment="1" applyProtection="1">
      <alignment horizontal="center" vertical="center"/>
    </xf>
    <xf numFmtId="0" fontId="6" fillId="0" borderId="14"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17" fillId="0" borderId="16" xfId="0" applyNumberFormat="1" applyFont="1" applyBorder="1" applyAlignment="1">
      <alignment horizontal="center"/>
    </xf>
    <xf numFmtId="0" fontId="6" fillId="0" borderId="1" xfId="2" applyNumberFormat="1" applyFont="1" applyBorder="1" applyAlignment="1" applyProtection="1">
      <alignment horizontal="center" vertical="center"/>
    </xf>
    <xf numFmtId="0" fontId="26" fillId="0" borderId="0" xfId="0" applyFont="1" applyAlignment="1">
      <alignment horizontal="center"/>
    </xf>
    <xf numFmtId="0" fontId="6" fillId="2" borderId="16"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0" borderId="2" xfId="0" applyFont="1" applyBorder="1" applyAlignment="1">
      <alignment horizontal="center"/>
    </xf>
    <xf numFmtId="0" fontId="6" fillId="0" borderId="16" xfId="0" applyFont="1" applyBorder="1" applyAlignment="1">
      <alignment horizontal="center"/>
    </xf>
    <xf numFmtId="0" fontId="0" fillId="0" borderId="0" xfId="0" applyNumberFormat="1" applyAlignment="1">
      <alignment horizontal="center"/>
    </xf>
    <xf numFmtId="0" fontId="9" fillId="4" borderId="5" xfId="2" applyFont="1" applyFill="1" applyBorder="1" applyAlignment="1">
      <alignment wrapText="1"/>
    </xf>
    <xf numFmtId="0" fontId="9" fillId="2" borderId="5" xfId="2" applyFont="1" applyFill="1" applyBorder="1" applyAlignment="1">
      <alignment wrapText="1"/>
    </xf>
    <xf numFmtId="0" fontId="28" fillId="0" borderId="0" xfId="0" applyFont="1"/>
    <xf numFmtId="0" fontId="29" fillId="2" borderId="0" xfId="0" applyFont="1" applyFill="1" applyAlignment="1" applyProtection="1">
      <alignment vertical="center"/>
      <protection locked="0"/>
    </xf>
    <xf numFmtId="45" fontId="0" fillId="0" borderId="1" xfId="2" applyNumberFormat="1" applyFont="1" applyAlignment="1">
      <alignment horizontal="center"/>
    </xf>
    <xf numFmtId="45" fontId="16" fillId="0" borderId="1" xfId="2" applyNumberFormat="1" applyFont="1" applyAlignment="1" applyProtection="1">
      <alignment horizontal="center"/>
    </xf>
    <xf numFmtId="45" fontId="17" fillId="0" borderId="1" xfId="0" applyNumberFormat="1" applyFont="1" applyBorder="1" applyAlignment="1">
      <alignment horizontal="center"/>
    </xf>
    <xf numFmtId="45" fontId="17" fillId="0" borderId="7" xfId="0" applyNumberFormat="1" applyFont="1" applyBorder="1" applyAlignment="1">
      <alignment horizontal="center"/>
    </xf>
    <xf numFmtId="9" fontId="17" fillId="0" borderId="1" xfId="1" applyNumberFormat="1" applyFont="1" applyBorder="1" applyAlignment="1">
      <alignment horizontal="center"/>
    </xf>
    <xf numFmtId="9" fontId="18" fillId="0" borderId="1" xfId="1" applyNumberFormat="1" applyFont="1" applyBorder="1" applyAlignment="1">
      <alignment horizontal="center"/>
    </xf>
    <xf numFmtId="9" fontId="16" fillId="0" borderId="1" xfId="1" applyNumberFormat="1" applyFont="1" applyBorder="1" applyAlignment="1" applyProtection="1">
      <alignment horizontal="center"/>
    </xf>
    <xf numFmtId="1" fontId="16" fillId="0" borderId="1" xfId="2" applyNumberFormat="1" applyFont="1" applyAlignment="1" applyProtection="1">
      <alignment horizontal="center"/>
    </xf>
    <xf numFmtId="9" fontId="16" fillId="0" borderId="1" xfId="2" applyNumberFormat="1" applyFont="1" applyBorder="1" applyAlignment="1" applyProtection="1">
      <alignment horizontal="center"/>
    </xf>
    <xf numFmtId="9" fontId="16" fillId="0" borderId="7" xfId="2" applyNumberFormat="1" applyFont="1" applyBorder="1" applyAlignment="1" applyProtection="1">
      <alignment horizontal="center"/>
    </xf>
    <xf numFmtId="9" fontId="16" fillId="0" borderId="1" xfId="2" applyNumberFormat="1" applyFont="1" applyAlignment="1" applyProtection="1">
      <alignment horizontal="center"/>
    </xf>
    <xf numFmtId="9" fontId="17" fillId="0" borderId="1" xfId="2" applyNumberFormat="1" applyFont="1" applyAlignment="1">
      <alignment horizontal="center"/>
    </xf>
    <xf numFmtId="45" fontId="6" fillId="0" borderId="7" xfId="2" applyNumberFormat="1" applyFont="1" applyBorder="1" applyAlignment="1" applyProtection="1">
      <alignment horizontal="center" vertical="center"/>
    </xf>
    <xf numFmtId="45" fontId="6" fillId="0" borderId="1" xfId="2" applyNumberFormat="1" applyFont="1" applyBorder="1" applyAlignment="1" applyProtection="1">
      <alignment horizontal="center" vertical="center"/>
    </xf>
    <xf numFmtId="45" fontId="16" fillId="0" borderId="7" xfId="2" applyNumberFormat="1" applyFont="1" applyBorder="1" applyAlignment="1" applyProtection="1">
      <alignment horizontal="center"/>
    </xf>
    <xf numFmtId="45" fontId="16" fillId="0" borderId="1" xfId="2" applyNumberFormat="1" applyFont="1" applyBorder="1" applyAlignment="1" applyProtection="1">
      <alignment horizontal="center"/>
    </xf>
    <xf numFmtId="1" fontId="16" fillId="0" borderId="7" xfId="2" applyNumberFormat="1" applyFont="1" applyBorder="1" applyAlignment="1" applyProtection="1">
      <alignment horizontal="center"/>
    </xf>
    <xf numFmtId="0" fontId="2" fillId="0" borderId="0" xfId="0" applyFont="1" applyAlignment="1">
      <alignment wrapText="1"/>
    </xf>
    <xf numFmtId="0" fontId="9" fillId="2" borderId="1" xfId="0" applyFont="1" applyFill="1" applyBorder="1" applyAlignment="1" applyProtection="1">
      <alignment vertical="center" wrapText="1"/>
      <protection locked="0"/>
    </xf>
    <xf numFmtId="165" fontId="0" fillId="0" borderId="1" xfId="2" applyNumberFormat="1" applyFont="1" applyAlignment="1">
      <alignment horizontal="center"/>
    </xf>
    <xf numFmtId="164" fontId="12" fillId="0" borderId="1" xfId="1" applyNumberFormat="1" applyFont="1" applyFill="1" applyBorder="1" applyAlignment="1" applyProtection="1">
      <alignment horizontal="center" wrapText="1"/>
    </xf>
    <xf numFmtId="0" fontId="0" fillId="0" borderId="0" xfId="0" applyFill="1" applyProtection="1">
      <protection locked="0"/>
    </xf>
    <xf numFmtId="0" fontId="6" fillId="0" borderId="6" xfId="2" applyNumberFormat="1" applyFont="1" applyBorder="1" applyAlignment="1" applyProtection="1">
      <alignment horizontal="center" wrapText="1"/>
    </xf>
    <xf numFmtId="164" fontId="6" fillId="0" borderId="6" xfId="1" applyNumberFormat="1" applyFont="1" applyBorder="1" applyAlignment="1" applyProtection="1">
      <alignment horizontal="center" wrapText="1"/>
    </xf>
    <xf numFmtId="0" fontId="6" fillId="0" borderId="6" xfId="2" applyNumberFormat="1" applyFont="1" applyBorder="1" applyAlignment="1" applyProtection="1">
      <alignment horizontal="center"/>
      <protection locked="0"/>
    </xf>
    <xf numFmtId="0" fontId="6" fillId="0" borderId="1" xfId="2" applyNumberFormat="1" applyFont="1" applyBorder="1" applyAlignment="1" applyProtection="1">
      <alignment horizontal="center" wrapText="1"/>
    </xf>
    <xf numFmtId="0" fontId="6" fillId="0" borderId="1" xfId="2" applyNumberFormat="1" applyFont="1" applyBorder="1" applyAlignment="1" applyProtection="1">
      <alignment horizontal="center"/>
      <protection locked="0"/>
    </xf>
    <xf numFmtId="0" fontId="0" fillId="0" borderId="1" xfId="0" applyBorder="1" applyAlignment="1" applyProtection="1">
      <alignment horizontal="center" vertical="center"/>
    </xf>
    <xf numFmtId="0" fontId="12" fillId="0" borderId="1" xfId="2" applyNumberFormat="1" applyFont="1" applyFill="1" applyBorder="1" applyAlignment="1" applyProtection="1">
      <alignment horizontal="center" wrapText="1"/>
    </xf>
    <xf numFmtId="0" fontId="6" fillId="0" borderId="1" xfId="2" applyNumberFormat="1" applyFont="1" applyFill="1" applyBorder="1" applyAlignment="1" applyProtection="1">
      <alignment horizontal="center"/>
      <protection locked="0"/>
    </xf>
    <xf numFmtId="0" fontId="0" fillId="0" borderId="1" xfId="0" applyFill="1" applyBorder="1" applyAlignment="1" applyProtection="1">
      <alignment horizontal="center" vertical="center"/>
    </xf>
    <xf numFmtId="0" fontId="12" fillId="0" borderId="1" xfId="2" applyNumberFormat="1" applyFont="1" applyBorder="1" applyAlignment="1" applyProtection="1">
      <alignment horizontal="center" wrapText="1"/>
    </xf>
    <xf numFmtId="0" fontId="6" fillId="3" borderId="1" xfId="0" applyNumberFormat="1" applyFont="1" applyFill="1" applyBorder="1" applyAlignment="1" applyProtection="1">
      <alignment horizontal="center"/>
      <protection locked="0"/>
    </xf>
    <xf numFmtId="0" fontId="6" fillId="3" borderId="1" xfId="2" applyNumberFormat="1" applyFont="1" applyFill="1" applyBorder="1" applyAlignment="1" applyProtection="1">
      <alignment horizontal="center"/>
      <protection locked="0"/>
    </xf>
    <xf numFmtId="0" fontId="0" fillId="0" borderId="1" xfId="0" applyFont="1" applyBorder="1" applyAlignment="1" applyProtection="1">
      <alignment horizontal="center" vertical="center"/>
    </xf>
    <xf numFmtId="0" fontId="0" fillId="0" borderId="0" xfId="0" applyFont="1" applyProtection="1">
      <protection locked="0"/>
    </xf>
    <xf numFmtId="14" fontId="8" fillId="13" borderId="0" xfId="0" applyNumberFormat="1" applyFont="1" applyFill="1" applyProtection="1">
      <protection locked="0"/>
    </xf>
    <xf numFmtId="0" fontId="8" fillId="0" borderId="0" xfId="0" applyNumberFormat="1" applyFont="1" applyFill="1" applyProtection="1">
      <protection locked="0"/>
    </xf>
    <xf numFmtId="0" fontId="6" fillId="13" borderId="1" xfId="2" applyFont="1" applyFill="1" applyAlignment="1" applyProtection="1">
      <alignment vertical="center" textRotation="255"/>
      <protection locked="0"/>
    </xf>
    <xf numFmtId="0" fontId="6" fillId="13" borderId="1" xfId="2" applyFont="1" applyFill="1" applyAlignment="1" applyProtection="1">
      <alignment horizontal="center" wrapText="1"/>
      <protection locked="0"/>
    </xf>
    <xf numFmtId="0" fontId="6" fillId="13" borderId="6" xfId="2" applyFont="1" applyFill="1" applyBorder="1" applyAlignment="1" applyProtection="1">
      <alignment horizontal="left" vertical="center"/>
      <protection locked="0"/>
    </xf>
    <xf numFmtId="0" fontId="6" fillId="13" borderId="6" xfId="2" applyFont="1" applyFill="1" applyBorder="1" applyAlignment="1" applyProtection="1">
      <alignment horizontal="center" vertical="center"/>
      <protection locked="0"/>
    </xf>
    <xf numFmtId="14" fontId="26" fillId="13" borderId="6" xfId="2" applyNumberFormat="1" applyFont="1" applyFill="1" applyBorder="1" applyAlignment="1" applyProtection="1">
      <alignment horizontal="center" vertical="center"/>
      <protection locked="0"/>
    </xf>
    <xf numFmtId="0" fontId="32" fillId="13" borderId="1" xfId="0" applyFont="1" applyFill="1" applyBorder="1"/>
    <xf numFmtId="0" fontId="33" fillId="13" borderId="1" xfId="0" applyFont="1" applyFill="1" applyBorder="1"/>
    <xf numFmtId="0" fontId="34" fillId="13" borderId="1" xfId="0" applyFont="1" applyFill="1" applyBorder="1"/>
    <xf numFmtId="14" fontId="35" fillId="13" borderId="1" xfId="0" applyNumberFormat="1" applyFont="1" applyFill="1" applyBorder="1"/>
    <xf numFmtId="0" fontId="35" fillId="13" borderId="1" xfId="0" applyFont="1" applyFill="1" applyBorder="1"/>
    <xf numFmtId="0" fontId="36" fillId="13" borderId="1" xfId="0" applyFont="1" applyFill="1" applyBorder="1"/>
    <xf numFmtId="14" fontId="37" fillId="13" borderId="1" xfId="0" applyNumberFormat="1" applyFont="1" applyFill="1" applyBorder="1"/>
    <xf numFmtId="0" fontId="13" fillId="13" borderId="1" xfId="0" applyFont="1" applyFill="1" applyBorder="1" applyProtection="1">
      <protection locked="0"/>
    </xf>
    <xf numFmtId="0" fontId="6" fillId="13" borderId="1" xfId="2" applyFont="1" applyFill="1" applyAlignment="1" applyProtection="1">
      <alignment horizontal="center" vertical="center" wrapText="1"/>
      <protection locked="0"/>
    </xf>
    <xf numFmtId="0" fontId="10" fillId="13" borderId="1" xfId="2" applyFont="1" applyFill="1" applyAlignment="1" applyProtection="1">
      <alignment horizontal="center" vertical="center" wrapText="1"/>
      <protection locked="0"/>
    </xf>
    <xf numFmtId="0" fontId="27" fillId="13" borderId="1" xfId="2" applyFont="1" applyFill="1" applyAlignment="1" applyProtection="1">
      <alignment horizontal="center" vertical="center" wrapText="1"/>
      <protection locked="0"/>
    </xf>
    <xf numFmtId="0" fontId="9" fillId="13" borderId="6" xfId="2" applyNumberFormat="1" applyFont="1" applyFill="1" applyBorder="1" applyAlignment="1" applyProtection="1">
      <alignment horizontal="center" wrapText="1"/>
      <protection locked="0"/>
    </xf>
    <xf numFmtId="0" fontId="9" fillId="13" borderId="6" xfId="2" applyFont="1" applyFill="1" applyBorder="1" applyAlignment="1" applyProtection="1">
      <alignment horizontal="center" vertical="center"/>
      <protection locked="0"/>
    </xf>
    <xf numFmtId="0" fontId="9" fillId="13" borderId="6" xfId="2" applyNumberFormat="1" applyFont="1" applyFill="1" applyBorder="1" applyAlignment="1" applyProtection="1">
      <alignment horizontal="center" vertical="center"/>
      <protection locked="0"/>
    </xf>
    <xf numFmtId="47" fontId="10" fillId="13" borderId="6" xfId="2" applyNumberFormat="1" applyFont="1" applyFill="1" applyBorder="1" applyAlignment="1" applyProtection="1">
      <alignment horizontal="center" vertical="center"/>
      <protection locked="0"/>
    </xf>
    <xf numFmtId="47" fontId="35" fillId="13" borderId="1" xfId="0" applyNumberFormat="1" applyFont="1" applyFill="1" applyBorder="1"/>
    <xf numFmtId="47" fontId="37" fillId="13" borderId="1" xfId="0" applyNumberFormat="1" applyFont="1" applyFill="1" applyBorder="1"/>
    <xf numFmtId="0" fontId="33" fillId="13" borderId="1" xfId="0" applyNumberFormat="1" applyFont="1" applyFill="1" applyBorder="1"/>
    <xf numFmtId="0" fontId="0" fillId="13" borderId="1" xfId="0" applyFill="1" applyBorder="1"/>
    <xf numFmtId="47" fontId="26" fillId="13" borderId="1" xfId="0" applyNumberFormat="1" applyFont="1" applyFill="1" applyBorder="1"/>
    <xf numFmtId="0" fontId="39" fillId="2" borderId="0" xfId="0" applyFont="1" applyFill="1" applyAlignment="1" applyProtection="1">
      <alignment vertical="center"/>
      <protection locked="0"/>
    </xf>
    <xf numFmtId="0" fontId="6" fillId="0" borderId="0" xfId="0" applyFont="1" applyFill="1" applyProtection="1">
      <protection locked="0"/>
    </xf>
    <xf numFmtId="0" fontId="0" fillId="0" borderId="0" xfId="0" applyFill="1" applyProtection="1"/>
    <xf numFmtId="0" fontId="0" fillId="0" borderId="0" xfId="0" applyFill="1" applyAlignment="1" applyProtection="1">
      <alignment horizontal="center" vertical="center"/>
      <protection locked="0"/>
    </xf>
    <xf numFmtId="0" fontId="0" fillId="0" borderId="0" xfId="0" applyFill="1" applyAlignment="1" applyProtection="1">
      <alignment horizontal="center" vertical="center"/>
    </xf>
    <xf numFmtId="0" fontId="6" fillId="13" borderId="1" xfId="2" applyFont="1" applyFill="1" applyBorder="1" applyAlignment="1" applyProtection="1">
      <alignment horizontal="left" vertical="center"/>
      <protection locked="0"/>
    </xf>
    <xf numFmtId="14" fontId="26" fillId="13" borderId="1" xfId="2" applyNumberFormat="1" applyFont="1" applyFill="1" applyBorder="1" applyAlignment="1" applyProtection="1">
      <alignment horizontal="center" vertical="center"/>
      <protection locked="0"/>
    </xf>
    <xf numFmtId="0" fontId="11" fillId="13" borderId="1" xfId="2" applyNumberFormat="1" applyFont="1" applyFill="1" applyBorder="1" applyAlignment="1" applyProtection="1">
      <alignment horizontal="center" wrapText="1"/>
      <protection locked="0"/>
    </xf>
    <xf numFmtId="0" fontId="9" fillId="13" borderId="1" xfId="2" applyFont="1" applyFill="1" applyBorder="1" applyAlignment="1" applyProtection="1">
      <alignment horizontal="center" vertical="center"/>
      <protection locked="0"/>
    </xf>
    <xf numFmtId="0" fontId="9" fillId="13" borderId="1" xfId="2" applyNumberFormat="1" applyFont="1" applyFill="1" applyBorder="1" applyAlignment="1" applyProtection="1">
      <alignment horizontal="center" vertical="center"/>
      <protection locked="0"/>
    </xf>
    <xf numFmtId="47" fontId="10" fillId="13" borderId="1" xfId="2" applyNumberFormat="1" applyFont="1" applyFill="1" applyBorder="1" applyAlignment="1" applyProtection="1">
      <alignment horizontal="center" vertical="center"/>
      <protection locked="0"/>
    </xf>
    <xf numFmtId="0" fontId="6" fillId="0" borderId="1" xfId="0" applyNumberFormat="1" applyFont="1" applyBorder="1" applyAlignment="1" applyProtection="1">
      <alignment horizontal="center"/>
      <protection locked="0"/>
    </xf>
    <xf numFmtId="165" fontId="6" fillId="0" borderId="6" xfId="2" applyNumberFormat="1" applyFont="1" applyBorder="1" applyAlignment="1" applyProtection="1">
      <alignment horizontal="center" wrapText="1"/>
    </xf>
    <xf numFmtId="165" fontId="6" fillId="0" borderId="1" xfId="2" applyNumberFormat="1" applyFont="1" applyBorder="1" applyAlignment="1" applyProtection="1">
      <alignment horizontal="center" wrapText="1"/>
    </xf>
    <xf numFmtId="165" fontId="6" fillId="0" borderId="1" xfId="2" applyNumberFormat="1" applyFont="1" applyFill="1" applyBorder="1" applyAlignment="1" applyProtection="1">
      <alignment horizontal="center" wrapText="1"/>
    </xf>
    <xf numFmtId="0" fontId="6" fillId="13" borderId="1" xfId="2" applyFont="1" applyFill="1" applyAlignment="1" applyProtection="1">
      <alignment horizontal="center" vertical="center" textRotation="255" wrapText="1"/>
      <protection locked="0"/>
    </xf>
    <xf numFmtId="0" fontId="6" fillId="13" borderId="1" xfId="2" applyFont="1" applyFill="1" applyAlignment="1" applyProtection="1">
      <alignment vertical="center"/>
      <protection locked="0"/>
    </xf>
    <xf numFmtId="0" fontId="8" fillId="0" borderId="3" xfId="2" applyFont="1" applyBorder="1" applyAlignment="1" applyProtection="1">
      <alignment horizontal="center" vertical="center" wrapText="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9" fillId="12" borderId="1" xfId="0" applyFont="1" applyFill="1" applyBorder="1" applyAlignment="1" applyProtection="1">
      <alignment horizontal="center" vertical="center" wrapText="1"/>
      <protection locked="0"/>
    </xf>
    <xf numFmtId="0" fontId="38" fillId="2" borderId="0" xfId="0" applyFont="1" applyFill="1" applyAlignment="1" applyProtection="1">
      <alignment horizontal="center"/>
      <protection locked="0"/>
    </xf>
    <xf numFmtId="0" fontId="0" fillId="2" borderId="1" xfId="0" applyFill="1" applyBorder="1" applyAlignment="1" applyProtection="1">
      <alignment horizontal="center" vertical="center"/>
      <protection locked="0"/>
    </xf>
    <xf numFmtId="0" fontId="0" fillId="12" borderId="1" xfId="0" applyFill="1" applyBorder="1" applyAlignment="1" applyProtection="1">
      <alignment horizontal="center" vertical="center"/>
      <protection locked="0"/>
    </xf>
    <xf numFmtId="0" fontId="6" fillId="2" borderId="0" xfId="0" applyFont="1" applyFill="1" applyAlignment="1" applyProtection="1">
      <alignment horizontal="center" wrapText="1"/>
      <protection locked="0"/>
    </xf>
    <xf numFmtId="0" fontId="9" fillId="2" borderId="1" xfId="0" applyFont="1" applyFill="1" applyBorder="1" applyAlignment="1" applyProtection="1">
      <alignment horizontal="center" vertical="center" wrapText="1"/>
      <protection locked="0"/>
    </xf>
    <xf numFmtId="0" fontId="10" fillId="12" borderId="1" xfId="0" applyFont="1" applyFill="1" applyBorder="1" applyAlignment="1" applyProtection="1">
      <alignment horizontal="center" vertical="center" wrapText="1"/>
      <protection locked="0"/>
    </xf>
    <xf numFmtId="0" fontId="15" fillId="0" borderId="0" xfId="0" applyFont="1" applyAlignment="1">
      <alignment horizontal="center" wrapText="1"/>
    </xf>
    <xf numFmtId="0" fontId="30" fillId="0" borderId="0" xfId="0" applyFont="1" applyAlignment="1">
      <alignment horizontal="center" wrapText="1"/>
    </xf>
    <xf numFmtId="0" fontId="6" fillId="2" borderId="1" xfId="2" applyFont="1" applyFill="1" applyAlignment="1">
      <alignment horizontal="center" vertical="center" wrapText="1"/>
    </xf>
    <xf numFmtId="0" fontId="8" fillId="0" borderId="6" xfId="2"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0" fontId="31" fillId="0" borderId="0" xfId="0" applyFont="1" applyAlignment="1">
      <alignment horizontal="center"/>
    </xf>
    <xf numFmtId="0" fontId="9" fillId="4" borderId="1" xfId="2" applyFont="1" applyFill="1" applyAlignment="1">
      <alignment horizontal="center" vertical="center" wrapText="1" shrinkToFit="1"/>
    </xf>
    <xf numFmtId="0" fontId="9" fillId="2" borderId="1" xfId="2" applyFont="1" applyFill="1" applyAlignment="1">
      <alignment horizontal="center" vertical="center" wrapText="1" shrinkToFit="1"/>
    </xf>
    <xf numFmtId="0" fontId="0" fillId="0" borderId="6" xfId="2" applyFont="1" applyBorder="1" applyAlignment="1">
      <alignment horizontal="center" vertical="center"/>
    </xf>
    <xf numFmtId="0" fontId="0" fillId="0" borderId="7" xfId="2" applyFont="1" applyBorder="1" applyAlignment="1">
      <alignment horizontal="center" vertical="center"/>
    </xf>
    <xf numFmtId="0" fontId="14" fillId="0" borderId="0" xfId="0" applyFont="1" applyBorder="1" applyAlignment="1">
      <alignment horizontal="center" vertical="center" wrapText="1"/>
    </xf>
    <xf numFmtId="0" fontId="9" fillId="4" borderId="1" xfId="2" applyFont="1" applyFill="1" applyAlignment="1">
      <alignment horizontal="center" wrapText="1"/>
    </xf>
    <xf numFmtId="0" fontId="9" fillId="2" borderId="1" xfId="2" applyFont="1" applyFill="1" applyAlignment="1">
      <alignment horizontal="center" wrapText="1"/>
    </xf>
    <xf numFmtId="0" fontId="3" fillId="12" borderId="3" xfId="2" applyFont="1" applyFill="1" applyBorder="1" applyAlignment="1">
      <alignment horizontal="center" vertical="center" wrapText="1"/>
    </xf>
    <xf numFmtId="0" fontId="3" fillId="12" borderId="4" xfId="2" applyFont="1" applyFill="1" applyBorder="1" applyAlignment="1">
      <alignment horizontal="center" vertical="center" wrapText="1"/>
    </xf>
    <xf numFmtId="0" fontId="9" fillId="2" borderId="14" xfId="0" applyFont="1" applyFill="1" applyBorder="1" applyAlignment="1">
      <alignment horizontal="center" vertical="center" wrapText="1" shrinkToFit="1"/>
    </xf>
    <xf numFmtId="0" fontId="9" fillId="2" borderId="15" xfId="0" applyFont="1" applyFill="1" applyBorder="1" applyAlignment="1">
      <alignment horizontal="center" vertical="center" wrapText="1" shrinkToFit="1"/>
    </xf>
    <xf numFmtId="0" fontId="9" fillId="4" borderId="9" xfId="0" applyFont="1" applyFill="1" applyBorder="1" applyAlignment="1">
      <alignment horizontal="center" vertical="center" wrapText="1" shrinkToFit="1"/>
    </xf>
    <xf numFmtId="0" fontId="9" fillId="4" borderId="11" xfId="0" applyFont="1" applyFill="1" applyBorder="1" applyAlignment="1">
      <alignment horizontal="center" vertical="center" wrapText="1" shrinkToFi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6" fillId="2" borderId="1" xfId="2" applyFont="1" applyFill="1" applyAlignment="1">
      <alignment horizontal="center" vertical="center"/>
    </xf>
    <xf numFmtId="0" fontId="24" fillId="0" borderId="0" xfId="0" applyFont="1" applyAlignment="1">
      <alignment horizontal="center" vertical="center" wrapText="1"/>
    </xf>
    <xf numFmtId="0" fontId="8" fillId="0" borderId="14" xfId="2" applyFont="1" applyBorder="1" applyAlignment="1" applyProtection="1">
      <alignment horizontal="center" vertical="center" wrapText="1"/>
    </xf>
    <xf numFmtId="0" fontId="8" fillId="0" borderId="9" xfId="2" applyFont="1" applyBorder="1" applyAlignment="1" applyProtection="1">
      <alignment horizontal="center" vertical="center" wrapText="1"/>
    </xf>
    <xf numFmtId="0" fontId="8" fillId="0" borderId="15" xfId="2" applyFont="1" applyBorder="1" applyAlignment="1" applyProtection="1">
      <alignment horizontal="center" vertical="center" wrapText="1"/>
    </xf>
    <xf numFmtId="0" fontId="8" fillId="0" borderId="11" xfId="2" applyFont="1" applyBorder="1" applyAlignment="1" applyProtection="1">
      <alignment horizontal="center" vertical="center" wrapText="1"/>
    </xf>
    <xf numFmtId="0" fontId="24" fillId="0" borderId="0" xfId="0" applyFont="1" applyAlignment="1">
      <alignment horizontal="center" wrapText="1"/>
    </xf>
  </cellXfs>
  <cellStyles count="3">
    <cellStyle name="Normal" xfId="0" builtinId="0"/>
    <cellStyle name="Pourcentage" xfId="1" builtinId="5"/>
    <cellStyle name="Style 1" xfId="2" xr:uid="{00000000-0005-0000-0000-000002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tx>
            <c:strRef>
              <c:f>'Compilation note et radar'!$V$3</c:f>
              <c:strCache>
                <c:ptCount val="1"/>
                <c:pt idx="0">
                  <c:v>EXEMPLE 1 Exemple</c:v>
                </c:pt>
              </c:strCache>
            </c:strRef>
          </c:tx>
          <c:spPr>
            <a:ln w="28575" cap="rnd">
              <a:solidFill>
                <a:schemeClr val="accent1"/>
              </a:solidFill>
              <a:round/>
            </a:ln>
            <a:effectLst/>
          </c:spPr>
          <c:marker>
            <c:symbol val="none"/>
          </c:marker>
          <c:cat>
            <c:strRef>
              <c:f>'Compilation note et radar'!$U$4:$U$14</c:f>
              <c:strCache>
                <c:ptCount val="11"/>
                <c:pt idx="0">
                  <c:v>Maxi Estimé- Tirade Rowing</c:v>
                </c:pt>
                <c:pt idx="1">
                  <c:v>Maxi Estimé- Développé Couché</c:v>
                </c:pt>
                <c:pt idx="2">
                  <c:v>Qualité posturale- Soulevé de Terre</c:v>
                </c:pt>
                <c:pt idx="3">
                  <c:v>Qualité posturale- Squat OVH</c:v>
                </c:pt>
                <c:pt idx="4">
                  <c:v>Qualité posturale- Fente avant</c:v>
                </c:pt>
                <c:pt idx="5">
                  <c:v>Force mbres sup- Traction </c:v>
                </c:pt>
                <c:pt idx="6">
                  <c:v>Explosivité Mbres Inf- Détente verticale </c:v>
                </c:pt>
                <c:pt idx="7">
                  <c:v>Capacité Anaérobie Alactique spécifique- Ergo 100m</c:v>
                </c:pt>
                <c:pt idx="8">
                  <c:v>Gainage- Gainage</c:v>
                </c:pt>
                <c:pt idx="9">
                  <c:v>Puissance Aérobie- 3000m CàP</c:v>
                </c:pt>
                <c:pt idx="10">
                  <c:v>Puissance Spécifique Aérobie- 2000m Ergo</c:v>
                </c:pt>
              </c:strCache>
            </c:strRef>
          </c:cat>
          <c:val>
            <c:numRef>
              <c:f>'Compilation note et radar'!$V$4:$V$14</c:f>
              <c:numCache>
                <c:formatCode>General</c:formatCode>
                <c:ptCount val="11"/>
                <c:pt idx="0">
                  <c:v>12</c:v>
                </c:pt>
                <c:pt idx="1">
                  <c:v>7</c:v>
                </c:pt>
                <c:pt idx="2">
                  <c:v>8</c:v>
                </c:pt>
                <c:pt idx="3">
                  <c:v>13</c:v>
                </c:pt>
                <c:pt idx="4">
                  <c:v>14</c:v>
                </c:pt>
                <c:pt idx="5">
                  <c:v>11</c:v>
                </c:pt>
                <c:pt idx="6">
                  <c:v>14</c:v>
                </c:pt>
                <c:pt idx="7">
                  <c:v>12</c:v>
                </c:pt>
                <c:pt idx="8">
                  <c:v>15</c:v>
                </c:pt>
                <c:pt idx="9">
                  <c:v>18</c:v>
                </c:pt>
                <c:pt idx="10">
                  <c:v>12</c:v>
                </c:pt>
              </c:numCache>
            </c:numRef>
          </c:val>
          <c:extLst>
            <c:ext xmlns:c16="http://schemas.microsoft.com/office/drawing/2014/chart" uri="{C3380CC4-5D6E-409C-BE32-E72D297353CC}">
              <c16:uniqueId val="{00000000-8B22-AA44-A82F-2D780C480EF0}"/>
            </c:ext>
          </c:extLst>
        </c:ser>
        <c:dLbls>
          <c:showLegendKey val="0"/>
          <c:showVal val="0"/>
          <c:showCatName val="0"/>
          <c:showSerName val="0"/>
          <c:showPercent val="0"/>
          <c:showBubbleSize val="0"/>
        </c:dLbls>
        <c:axId val="1127566016"/>
        <c:axId val="1127569296"/>
      </c:radarChart>
      <c:catAx>
        <c:axId val="11275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7569296"/>
        <c:crosses val="autoZero"/>
        <c:auto val="1"/>
        <c:lblAlgn val="ctr"/>
        <c:lblOffset val="100"/>
        <c:noMultiLvlLbl val="0"/>
      </c:catAx>
      <c:valAx>
        <c:axId val="112756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7566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20</xdr:col>
      <xdr:colOff>431800</xdr:colOff>
      <xdr:row>15</xdr:row>
      <xdr:rowOff>82550</xdr:rowOff>
    </xdr:from>
    <xdr:to>
      <xdr:col>21</xdr:col>
      <xdr:colOff>1485900</xdr:colOff>
      <xdr:row>28</xdr:row>
      <xdr:rowOff>184150</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77"/>
  <sheetViews>
    <sheetView tabSelected="1" workbookViewId="0">
      <pane ySplit="9" topLeftCell="A10" activePane="bottomLeft" state="frozen"/>
      <selection pane="bottomLeft" activeCell="AO14" sqref="AO14"/>
    </sheetView>
  </sheetViews>
  <sheetFormatPr baseColWidth="10" defaultColWidth="10.83203125" defaultRowHeight="16" x14ac:dyDescent="0.2"/>
  <cols>
    <col min="1" max="1" width="12.5" style="6" customWidth="1"/>
    <col min="2" max="2" width="12" style="6" customWidth="1"/>
    <col min="3" max="4" width="7.6640625" style="6" customWidth="1"/>
    <col min="5" max="7" width="4.5" style="6" customWidth="1"/>
    <col min="8" max="8" width="7.6640625" style="6" customWidth="1"/>
    <col min="9" max="9" width="6.33203125" style="21" customWidth="1"/>
    <col min="10" max="11" width="4.1640625" style="22" customWidth="1"/>
    <col min="12" max="12" width="5.83203125" style="21" customWidth="1"/>
    <col min="13" max="13" width="6" style="21" customWidth="1"/>
    <col min="14" max="15" width="4" style="22" customWidth="1"/>
    <col min="16" max="16" width="5.83203125" style="21" customWidth="1"/>
    <col min="17" max="17" width="6.1640625" style="21" customWidth="1"/>
    <col min="18" max="20" width="6.5" style="22" customWidth="1"/>
    <col min="21" max="21" width="4.5" style="23" customWidth="1"/>
    <col min="22" max="22" width="5.5" style="23" customWidth="1"/>
    <col min="23" max="23" width="6" style="23" customWidth="1"/>
    <col min="24" max="25" width="5.33203125" style="23" customWidth="1"/>
    <col min="26" max="27" width="5.33203125" style="23" hidden="1" customWidth="1"/>
    <col min="28" max="28" width="4.6640625" style="23" hidden="1" customWidth="1"/>
    <col min="29" max="29" width="5.33203125" style="23" customWidth="1"/>
    <col min="30" max="32" width="5.33203125" style="24" hidden="1" customWidth="1"/>
    <col min="33" max="33" width="5.33203125" style="23" customWidth="1"/>
    <col min="34" max="36" width="0.1640625" style="24" customWidth="1"/>
    <col min="37" max="37" width="5.33203125" style="11" customWidth="1"/>
    <col min="38" max="16384" width="10.83203125" style="12"/>
  </cols>
  <sheetData>
    <row r="1" spans="1:41" ht="21" x14ac:dyDescent="0.2">
      <c r="A1" s="95" t="s">
        <v>145</v>
      </c>
      <c r="B1" s="5"/>
      <c r="C1" s="5"/>
      <c r="D1" s="5"/>
      <c r="H1" s="4"/>
      <c r="I1" s="7"/>
      <c r="J1" s="159" t="s">
        <v>146</v>
      </c>
      <c r="K1" s="8"/>
      <c r="L1" s="7"/>
      <c r="M1" s="7"/>
      <c r="N1" s="8"/>
      <c r="O1" s="8"/>
      <c r="P1" s="7"/>
      <c r="Q1" s="7"/>
      <c r="R1" s="8"/>
      <c r="S1" s="8"/>
      <c r="T1" s="8"/>
      <c r="U1" s="9"/>
      <c r="V1" s="9"/>
      <c r="W1" s="9"/>
      <c r="X1" s="9"/>
      <c r="Y1" s="9"/>
      <c r="Z1" s="9"/>
      <c r="AA1" s="9"/>
      <c r="AB1" s="9"/>
      <c r="AC1" s="10"/>
      <c r="AD1" s="10"/>
      <c r="AE1" s="10"/>
      <c r="AF1" s="10"/>
      <c r="AG1" s="10"/>
      <c r="AH1" s="10"/>
      <c r="AI1" s="10"/>
      <c r="AJ1" s="10"/>
      <c r="AL1" s="177" t="s">
        <v>152</v>
      </c>
      <c r="AM1" s="178"/>
      <c r="AN1" s="178"/>
      <c r="AO1" s="179"/>
    </row>
    <row r="2" spans="1:41" ht="16" hidden="1" customHeight="1" x14ac:dyDescent="0.2">
      <c r="A2" s="5"/>
      <c r="B2" s="5"/>
      <c r="C2" s="5"/>
      <c r="D2" s="5"/>
      <c r="E2" s="4"/>
      <c r="F2" s="4"/>
      <c r="G2" s="4"/>
      <c r="H2" s="4"/>
      <c r="I2" s="7"/>
      <c r="J2" s="8"/>
      <c r="K2" s="8"/>
      <c r="L2" s="7"/>
      <c r="M2" s="7"/>
      <c r="N2" s="8"/>
      <c r="O2" s="8"/>
      <c r="P2" s="7"/>
      <c r="Q2" s="7"/>
      <c r="R2" s="8"/>
      <c r="S2" s="8"/>
      <c r="T2" s="8"/>
      <c r="U2" s="9"/>
      <c r="V2" s="9"/>
      <c r="W2" s="9"/>
      <c r="X2" s="9"/>
      <c r="Y2" s="9"/>
      <c r="Z2" s="9"/>
      <c r="AA2" s="9"/>
      <c r="AB2" s="9"/>
      <c r="AC2" s="10"/>
      <c r="AD2" s="10"/>
      <c r="AE2" s="10"/>
      <c r="AF2" s="10"/>
      <c r="AG2" s="10"/>
      <c r="AH2" s="10"/>
      <c r="AI2" s="10"/>
      <c r="AJ2" s="10"/>
      <c r="AL2" s="180"/>
      <c r="AM2" s="181"/>
      <c r="AN2" s="181"/>
      <c r="AO2" s="182"/>
    </row>
    <row r="3" spans="1:41" ht="16" hidden="1" customHeight="1" x14ac:dyDescent="0.2">
      <c r="A3" s="190" t="s">
        <v>40</v>
      </c>
      <c r="B3" s="5"/>
      <c r="C3" s="5"/>
      <c r="D3" s="5"/>
      <c r="E3" s="5"/>
      <c r="F3" s="5"/>
      <c r="G3" s="5"/>
      <c r="H3" s="5"/>
      <c r="I3" s="13"/>
      <c r="J3" s="14"/>
      <c r="K3" s="14"/>
      <c r="L3" s="13"/>
      <c r="M3" s="13"/>
      <c r="N3" s="14"/>
      <c r="O3" s="14"/>
      <c r="P3" s="13"/>
      <c r="Q3" s="13"/>
      <c r="R3" s="14"/>
      <c r="S3" s="14"/>
      <c r="T3" s="14"/>
      <c r="U3" s="10"/>
      <c r="V3" s="67"/>
      <c r="W3" s="10"/>
      <c r="X3" s="10"/>
      <c r="Y3" s="10"/>
      <c r="Z3" s="10"/>
      <c r="AA3" s="10"/>
      <c r="AB3" s="10"/>
      <c r="AC3" s="10"/>
      <c r="AD3" s="10"/>
      <c r="AE3" s="10"/>
      <c r="AF3" s="10"/>
      <c r="AG3" s="10"/>
      <c r="AH3" s="10"/>
      <c r="AI3" s="10"/>
      <c r="AJ3" s="10"/>
      <c r="AL3" s="180"/>
      <c r="AM3" s="181"/>
      <c r="AN3" s="181"/>
      <c r="AO3" s="182"/>
    </row>
    <row r="4" spans="1:41" x14ac:dyDescent="0.2">
      <c r="A4" s="190"/>
      <c r="B4" s="132">
        <v>44535</v>
      </c>
      <c r="C4" s="133"/>
      <c r="D4" s="133"/>
      <c r="E4" s="5"/>
      <c r="F4" s="5"/>
      <c r="G4" s="5"/>
      <c r="H4" s="5"/>
      <c r="I4" s="13"/>
      <c r="J4" s="14"/>
      <c r="K4" s="14"/>
      <c r="L4" s="13"/>
      <c r="M4" s="13"/>
      <c r="N4" s="14"/>
      <c r="O4" s="14"/>
      <c r="P4" s="13"/>
      <c r="Q4" s="13"/>
      <c r="R4" s="14"/>
      <c r="S4" s="14"/>
      <c r="T4" s="14"/>
      <c r="U4" s="10"/>
      <c r="V4" s="67"/>
      <c r="W4" s="10"/>
      <c r="X4" s="10"/>
      <c r="Y4" s="10"/>
      <c r="Z4" s="10"/>
      <c r="AA4" s="10"/>
      <c r="AB4" s="10"/>
      <c r="AC4" s="10"/>
      <c r="AD4" s="10"/>
      <c r="AE4" s="10"/>
      <c r="AF4" s="10"/>
      <c r="AG4" s="10"/>
      <c r="AH4" s="10"/>
      <c r="AI4" s="10"/>
      <c r="AJ4" s="10"/>
      <c r="AL4" s="180"/>
      <c r="AM4" s="181"/>
      <c r="AN4" s="181"/>
      <c r="AO4" s="182"/>
    </row>
    <row r="5" spans="1:41" ht="15" customHeight="1" x14ac:dyDescent="0.2">
      <c r="A5" s="63" t="s">
        <v>120</v>
      </c>
      <c r="B5" s="5"/>
      <c r="C5" s="5"/>
      <c r="D5" s="5"/>
      <c r="E5" s="5"/>
      <c r="F5" s="5"/>
      <c r="G5" s="5"/>
      <c r="H5" s="5"/>
      <c r="I5" s="13"/>
      <c r="J5" s="189" t="s">
        <v>3</v>
      </c>
      <c r="K5" s="189"/>
      <c r="L5" s="189"/>
      <c r="M5" s="189"/>
      <c r="N5" s="188" t="s">
        <v>6</v>
      </c>
      <c r="O5" s="188"/>
      <c r="P5" s="188"/>
      <c r="Q5" s="188"/>
      <c r="R5" s="186" t="s">
        <v>20</v>
      </c>
      <c r="S5" s="191" t="s">
        <v>19</v>
      </c>
      <c r="T5" s="186" t="s">
        <v>86</v>
      </c>
      <c r="U5" s="191" t="s">
        <v>8</v>
      </c>
      <c r="V5" s="191"/>
      <c r="W5" s="192" t="s">
        <v>41</v>
      </c>
      <c r="X5" s="191" t="s">
        <v>78</v>
      </c>
      <c r="Y5" s="192" t="s">
        <v>23</v>
      </c>
      <c r="Z5" s="192"/>
      <c r="AA5" s="192"/>
      <c r="AB5" s="192"/>
      <c r="AC5" s="191" t="s">
        <v>42</v>
      </c>
      <c r="AD5" s="114"/>
      <c r="AE5" s="114"/>
      <c r="AF5" s="114"/>
      <c r="AG5" s="186" t="s">
        <v>93</v>
      </c>
      <c r="AH5" s="186"/>
      <c r="AI5" s="186"/>
      <c r="AJ5" s="186"/>
      <c r="AL5" s="180"/>
      <c r="AM5" s="181"/>
      <c r="AN5" s="181"/>
      <c r="AO5" s="182"/>
    </row>
    <row r="6" spans="1:41" ht="15" customHeight="1" x14ac:dyDescent="0.2">
      <c r="A6" s="63" t="s">
        <v>121</v>
      </c>
      <c r="B6" s="5"/>
      <c r="C6" s="5"/>
      <c r="D6" s="5"/>
      <c r="E6" s="5"/>
      <c r="F6" s="5"/>
      <c r="G6" s="5"/>
      <c r="H6" s="5"/>
      <c r="I6" s="13"/>
      <c r="J6" s="189"/>
      <c r="K6" s="189"/>
      <c r="L6" s="189"/>
      <c r="M6" s="189"/>
      <c r="N6" s="188"/>
      <c r="O6" s="188"/>
      <c r="P6" s="188"/>
      <c r="Q6" s="188"/>
      <c r="R6" s="186"/>
      <c r="S6" s="191"/>
      <c r="T6" s="186"/>
      <c r="U6" s="191"/>
      <c r="V6" s="191"/>
      <c r="W6" s="192"/>
      <c r="X6" s="191"/>
      <c r="Y6" s="192"/>
      <c r="Z6" s="192"/>
      <c r="AA6" s="192"/>
      <c r="AB6" s="192"/>
      <c r="AC6" s="191"/>
      <c r="AD6" s="114"/>
      <c r="AE6" s="114"/>
      <c r="AF6" s="114"/>
      <c r="AG6" s="186"/>
      <c r="AH6" s="186"/>
      <c r="AI6" s="186"/>
      <c r="AJ6" s="186"/>
      <c r="AL6" s="180"/>
      <c r="AM6" s="181"/>
      <c r="AN6" s="181"/>
      <c r="AO6" s="182"/>
    </row>
    <row r="7" spans="1:41" ht="15" customHeight="1" x14ac:dyDescent="0.2">
      <c r="A7" s="187" t="s">
        <v>43</v>
      </c>
      <c r="B7" s="187"/>
      <c r="C7" s="187"/>
      <c r="D7" s="187"/>
      <c r="E7" s="187"/>
      <c r="F7" s="187"/>
      <c r="G7" s="187"/>
      <c r="H7" s="187"/>
      <c r="I7" s="13"/>
      <c r="J7" s="189"/>
      <c r="K7" s="189"/>
      <c r="L7" s="189"/>
      <c r="M7" s="189"/>
      <c r="N7" s="188"/>
      <c r="O7" s="188"/>
      <c r="P7" s="188"/>
      <c r="Q7" s="188"/>
      <c r="R7" s="186"/>
      <c r="S7" s="191"/>
      <c r="T7" s="186"/>
      <c r="U7" s="191"/>
      <c r="V7" s="191"/>
      <c r="W7" s="192"/>
      <c r="X7" s="191"/>
      <c r="Y7" s="192"/>
      <c r="Z7" s="192"/>
      <c r="AA7" s="192"/>
      <c r="AB7" s="192"/>
      <c r="AC7" s="191"/>
      <c r="AD7" s="114"/>
      <c r="AE7" s="114"/>
      <c r="AF7" s="114"/>
      <c r="AG7" s="186"/>
      <c r="AH7" s="186"/>
      <c r="AI7" s="186"/>
      <c r="AJ7" s="186"/>
      <c r="AL7" s="180"/>
      <c r="AM7" s="181"/>
      <c r="AN7" s="181"/>
      <c r="AO7" s="182"/>
    </row>
    <row r="8" spans="1:41" ht="15" customHeight="1" x14ac:dyDescent="0.2">
      <c r="A8" s="187"/>
      <c r="B8" s="187"/>
      <c r="C8" s="187"/>
      <c r="D8" s="187"/>
      <c r="E8" s="187"/>
      <c r="F8" s="187"/>
      <c r="G8" s="187"/>
      <c r="H8" s="187"/>
      <c r="I8" s="13"/>
      <c r="J8" s="189"/>
      <c r="K8" s="189"/>
      <c r="L8" s="189"/>
      <c r="M8" s="189"/>
      <c r="N8" s="188"/>
      <c r="O8" s="188"/>
      <c r="P8" s="188"/>
      <c r="Q8" s="188"/>
      <c r="R8" s="186"/>
      <c r="S8" s="191"/>
      <c r="T8" s="186"/>
      <c r="U8" s="191"/>
      <c r="V8" s="191"/>
      <c r="W8" s="192"/>
      <c r="X8" s="191"/>
      <c r="Y8" s="192"/>
      <c r="Z8" s="192"/>
      <c r="AA8" s="192"/>
      <c r="AB8" s="192"/>
      <c r="AC8" s="191"/>
      <c r="AD8" s="114"/>
      <c r="AE8" s="114"/>
      <c r="AF8" s="114"/>
      <c r="AG8" s="186"/>
      <c r="AH8" s="186"/>
      <c r="AI8" s="186"/>
      <c r="AJ8" s="186"/>
      <c r="AL8" s="180"/>
      <c r="AM8" s="181"/>
      <c r="AN8" s="181"/>
      <c r="AO8" s="182"/>
    </row>
    <row r="9" spans="1:41" ht="159" thickBot="1" x14ac:dyDescent="0.25">
      <c r="A9" s="175" t="s">
        <v>44</v>
      </c>
      <c r="B9" s="175" t="s">
        <v>150</v>
      </c>
      <c r="C9" s="175" t="s">
        <v>79</v>
      </c>
      <c r="D9" s="175" t="s">
        <v>45</v>
      </c>
      <c r="E9" s="134" t="s">
        <v>46</v>
      </c>
      <c r="F9" s="134" t="s">
        <v>94</v>
      </c>
      <c r="G9" s="134" t="s">
        <v>95</v>
      </c>
      <c r="H9" s="135" t="s">
        <v>47</v>
      </c>
      <c r="I9" s="15" t="s">
        <v>48</v>
      </c>
      <c r="J9" s="147" t="s">
        <v>49</v>
      </c>
      <c r="K9" s="174" t="s">
        <v>50</v>
      </c>
      <c r="L9" s="15" t="s">
        <v>51</v>
      </c>
      <c r="M9" s="15" t="s">
        <v>52</v>
      </c>
      <c r="N9" s="147" t="s">
        <v>49</v>
      </c>
      <c r="O9" s="174" t="s">
        <v>50</v>
      </c>
      <c r="P9" s="15" t="s">
        <v>51</v>
      </c>
      <c r="Q9" s="15" t="s">
        <v>52</v>
      </c>
      <c r="R9" s="147" t="s">
        <v>49</v>
      </c>
      <c r="S9" s="147" t="s">
        <v>49</v>
      </c>
      <c r="T9" s="147" t="s">
        <v>49</v>
      </c>
      <c r="U9" s="148" t="s">
        <v>53</v>
      </c>
      <c r="V9" s="149" t="s">
        <v>125</v>
      </c>
      <c r="W9" s="148" t="s">
        <v>54</v>
      </c>
      <c r="X9" s="148" t="s">
        <v>55</v>
      </c>
      <c r="Y9" s="148" t="s">
        <v>139</v>
      </c>
      <c r="Z9" s="16" t="s">
        <v>57</v>
      </c>
      <c r="AA9" s="16" t="s">
        <v>58</v>
      </c>
      <c r="AB9" s="17" t="s">
        <v>59</v>
      </c>
      <c r="AC9" s="148" t="s">
        <v>139</v>
      </c>
      <c r="AD9" s="16" t="s">
        <v>57</v>
      </c>
      <c r="AE9" s="16" t="s">
        <v>58</v>
      </c>
      <c r="AF9" s="17" t="s">
        <v>59</v>
      </c>
      <c r="AG9" s="148" t="s">
        <v>139</v>
      </c>
      <c r="AH9" s="16" t="s">
        <v>57</v>
      </c>
      <c r="AI9" s="16" t="s">
        <v>58</v>
      </c>
      <c r="AJ9" s="17" t="s">
        <v>59</v>
      </c>
      <c r="AK9" s="176" t="s">
        <v>60</v>
      </c>
      <c r="AL9" s="183"/>
      <c r="AM9" s="184"/>
      <c r="AN9" s="184"/>
      <c r="AO9" s="185"/>
    </row>
    <row r="10" spans="1:41" x14ac:dyDescent="0.2">
      <c r="A10" s="136" t="s">
        <v>149</v>
      </c>
      <c r="B10" s="136" t="s">
        <v>140</v>
      </c>
      <c r="C10" s="136" t="s">
        <v>120</v>
      </c>
      <c r="D10" s="136">
        <v>345678</v>
      </c>
      <c r="E10" s="137">
        <v>57</v>
      </c>
      <c r="F10" s="137">
        <v>172</v>
      </c>
      <c r="G10" s="137">
        <v>72</v>
      </c>
      <c r="H10" s="138">
        <v>38751</v>
      </c>
      <c r="I10" s="171">
        <f t="shared" ref="I10:I40" si="0">(B$4-H10)/365.25</f>
        <v>15.835728952772074</v>
      </c>
      <c r="J10" s="150">
        <v>8</v>
      </c>
      <c r="K10" s="150">
        <v>35</v>
      </c>
      <c r="L10" s="118">
        <f>(0.033*J10)*K10+K10</f>
        <v>44.24</v>
      </c>
      <c r="M10" s="119">
        <f>L10/$E10</f>
        <v>0.77614035087719302</v>
      </c>
      <c r="N10" s="150">
        <v>13</v>
      </c>
      <c r="O10" s="150">
        <v>25</v>
      </c>
      <c r="P10" s="118">
        <f>(0.033*N10)*O10+O10</f>
        <v>35.725000000000001</v>
      </c>
      <c r="Q10" s="119">
        <f>P10/$E10</f>
        <v>0.62675438596491229</v>
      </c>
      <c r="R10" s="150">
        <v>8</v>
      </c>
      <c r="S10" s="150">
        <v>13</v>
      </c>
      <c r="T10" s="150">
        <v>14</v>
      </c>
      <c r="U10" s="151">
        <v>8</v>
      </c>
      <c r="V10" s="151">
        <v>10</v>
      </c>
      <c r="W10" s="151">
        <v>45</v>
      </c>
      <c r="X10" s="152">
        <v>432</v>
      </c>
      <c r="Y10" s="153">
        <v>2.6041666666666665E-3</v>
      </c>
      <c r="Z10" s="120">
        <f t="shared" ref="Z10" si="1">MINUTE(Y10)</f>
        <v>3</v>
      </c>
      <c r="AA10" s="120">
        <f t="shared" ref="AA10" si="2">SECOND(Y10)</f>
        <v>45</v>
      </c>
      <c r="AB10" s="120">
        <f t="shared" ref="AB10" si="3">Z10*60+AA10</f>
        <v>225</v>
      </c>
      <c r="AC10" s="153">
        <v>8.726851851851852E-3</v>
      </c>
      <c r="AD10" s="19">
        <f t="shared" ref="AD10:AD40" si="4">MINUTE(AC10)</f>
        <v>12</v>
      </c>
      <c r="AE10" s="19">
        <f t="shared" ref="AE10:AE40" si="5">SECOND(AC10)</f>
        <v>34</v>
      </c>
      <c r="AF10" s="19">
        <f t="shared" ref="AF10:AF40" si="6">AD10*60+AE10</f>
        <v>754</v>
      </c>
      <c r="AG10" s="153">
        <v>5.3587962962962964E-3</v>
      </c>
      <c r="AH10" s="120">
        <f t="shared" ref="AH10:AH40" si="7">MINUTE(AG10)</f>
        <v>7</v>
      </c>
      <c r="AI10" s="120">
        <f t="shared" ref="AI10:AI40" si="8">SECOND(AG10)</f>
        <v>43</v>
      </c>
      <c r="AJ10" s="120">
        <f t="shared" ref="AJ10:AJ40" si="9">AH10*60+AI10</f>
        <v>463</v>
      </c>
      <c r="AK10" s="11">
        <f>'Compilation note et radar'!Q5</f>
        <v>12.363636363636363</v>
      </c>
    </row>
    <row r="11" spans="1:41" x14ac:dyDescent="0.2">
      <c r="A11" s="136" t="s">
        <v>148</v>
      </c>
      <c r="B11" s="136" t="s">
        <v>140</v>
      </c>
      <c r="C11" s="136" t="s">
        <v>121</v>
      </c>
      <c r="D11" s="136">
        <v>517465</v>
      </c>
      <c r="E11" s="137">
        <v>68</v>
      </c>
      <c r="F11" s="137">
        <v>187</v>
      </c>
      <c r="G11" s="137">
        <v>95</v>
      </c>
      <c r="H11" s="138">
        <v>39072</v>
      </c>
      <c r="I11" s="171">
        <f t="shared" si="0"/>
        <v>14.956878850102669</v>
      </c>
      <c r="J11" s="150">
        <v>4</v>
      </c>
      <c r="K11" s="150">
        <v>65</v>
      </c>
      <c r="L11" s="118">
        <f>(0.033*J11)*K11+K11</f>
        <v>73.58</v>
      </c>
      <c r="M11" s="119">
        <f>L11/$E11</f>
        <v>1.0820588235294117</v>
      </c>
      <c r="N11" s="150">
        <v>7</v>
      </c>
      <c r="O11" s="150">
        <v>40</v>
      </c>
      <c r="P11" s="118">
        <f>(0.033*N11)*O11+O11</f>
        <v>49.24</v>
      </c>
      <c r="Q11" s="119">
        <f>P11/$E11</f>
        <v>0.72411764705882353</v>
      </c>
      <c r="R11" s="150">
        <v>20</v>
      </c>
      <c r="S11" s="150">
        <v>12</v>
      </c>
      <c r="T11" s="150">
        <v>20</v>
      </c>
      <c r="U11" s="151">
        <v>7</v>
      </c>
      <c r="V11" s="151">
        <v>0</v>
      </c>
      <c r="W11" s="151">
        <v>43</v>
      </c>
      <c r="X11" s="152">
        <v>514</v>
      </c>
      <c r="Y11" s="153">
        <v>3.1249999999999997E-3</v>
      </c>
      <c r="Z11" s="120"/>
      <c r="AA11" s="120" t="s">
        <v>144</v>
      </c>
      <c r="AB11" s="120"/>
      <c r="AC11" s="153">
        <v>8.6805555555555559E-3</v>
      </c>
      <c r="AD11" s="19">
        <f t="shared" si="4"/>
        <v>12</v>
      </c>
      <c r="AE11" s="19">
        <f t="shared" si="5"/>
        <v>30</v>
      </c>
      <c r="AF11" s="19">
        <f t="shared" si="6"/>
        <v>750</v>
      </c>
      <c r="AG11" s="153"/>
      <c r="AH11" s="120">
        <f t="shared" si="7"/>
        <v>0</v>
      </c>
      <c r="AI11" s="120">
        <f t="shared" si="8"/>
        <v>0</v>
      </c>
      <c r="AJ11" s="120">
        <f t="shared" si="9"/>
        <v>0</v>
      </c>
      <c r="AK11" s="11" t="e">
        <f>'Compilation note et radar'!Q6</f>
        <v>#N/A</v>
      </c>
    </row>
    <row r="12" spans="1:41" x14ac:dyDescent="0.2">
      <c r="A12" s="136"/>
      <c r="B12" s="136"/>
      <c r="C12" s="136"/>
      <c r="D12" s="136"/>
      <c r="E12" s="137"/>
      <c r="F12" s="137"/>
      <c r="G12" s="137"/>
      <c r="H12" s="138"/>
      <c r="I12" s="171">
        <f t="shared" si="0"/>
        <v>121.93018480492813</v>
      </c>
      <c r="J12" s="150"/>
      <c r="K12" s="150"/>
      <c r="L12" s="118">
        <f>(0.033*J12)*K12+K12</f>
        <v>0</v>
      </c>
      <c r="M12" s="119" t="e">
        <f>L12/$E12</f>
        <v>#DIV/0!</v>
      </c>
      <c r="N12" s="150"/>
      <c r="O12" s="150"/>
      <c r="P12" s="118">
        <f>(0.033*N12)*O12+O12</f>
        <v>0</v>
      </c>
      <c r="Q12" s="119" t="e">
        <f>P12/$E12</f>
        <v>#DIV/0!</v>
      </c>
      <c r="R12" s="150"/>
      <c r="S12" s="150"/>
      <c r="T12" s="150"/>
      <c r="U12" s="151"/>
      <c r="V12" s="151"/>
      <c r="W12" s="151"/>
      <c r="X12" s="152"/>
      <c r="Y12" s="153"/>
      <c r="Z12" s="120"/>
      <c r="AA12" s="120">
        <v>5.4722222222222221E-3</v>
      </c>
      <c r="AB12" s="120"/>
      <c r="AC12" s="153"/>
      <c r="AD12" s="19">
        <f t="shared" si="4"/>
        <v>0</v>
      </c>
      <c r="AE12" s="19">
        <f t="shared" si="5"/>
        <v>0</v>
      </c>
      <c r="AF12" s="19">
        <f t="shared" si="6"/>
        <v>0</v>
      </c>
      <c r="AG12" s="153"/>
      <c r="AH12" s="120">
        <f t="shared" si="7"/>
        <v>0</v>
      </c>
      <c r="AI12" s="120">
        <f t="shared" si="8"/>
        <v>0</v>
      </c>
      <c r="AJ12" s="120">
        <f t="shared" si="9"/>
        <v>0</v>
      </c>
      <c r="AK12" s="11" t="e">
        <f>'Compilation note et radar'!Q7</f>
        <v>#DIV/0!</v>
      </c>
    </row>
    <row r="13" spans="1:41" s="117" customFormat="1" x14ac:dyDescent="0.2">
      <c r="A13" s="136"/>
      <c r="B13" s="136"/>
      <c r="C13" s="136"/>
      <c r="D13" s="136"/>
      <c r="E13" s="137"/>
      <c r="F13" s="137"/>
      <c r="G13" s="137"/>
      <c r="H13" s="138"/>
      <c r="I13" s="171">
        <f t="shared" si="0"/>
        <v>121.93018480492813</v>
      </c>
      <c r="J13" s="150"/>
      <c r="K13" s="150"/>
      <c r="L13" s="118">
        <f t="shared" ref="L13:L40" si="10">(0.033*J13)*K13+K13</f>
        <v>0</v>
      </c>
      <c r="M13" s="119" t="e">
        <f t="shared" ref="M13:M40" si="11">L13/$E13</f>
        <v>#DIV/0!</v>
      </c>
      <c r="N13" s="150"/>
      <c r="O13" s="150"/>
      <c r="P13" s="118">
        <f t="shared" ref="P13:P40" si="12">(0.033*N13)*O13+O13</f>
        <v>0</v>
      </c>
      <c r="Q13" s="119" t="e">
        <f t="shared" ref="Q13:Q40" si="13">P13/$E13</f>
        <v>#DIV/0!</v>
      </c>
      <c r="R13" s="150"/>
      <c r="S13" s="150"/>
      <c r="T13" s="150"/>
      <c r="U13" s="151"/>
      <c r="V13" s="151"/>
      <c r="W13" s="151"/>
      <c r="X13" s="152"/>
      <c r="Y13" s="153"/>
      <c r="Z13" s="120">
        <f t="shared" ref="Z13:Z15" si="14">MINUTE(Y13)</f>
        <v>0</v>
      </c>
      <c r="AA13" s="120">
        <f t="shared" ref="AA13:AA15" si="15">SECOND(Y13)</f>
        <v>0</v>
      </c>
      <c r="AB13" s="120">
        <f t="shared" ref="AB13:AB15" si="16">Z13*60+AA13</f>
        <v>0</v>
      </c>
      <c r="AC13" s="153"/>
      <c r="AD13" s="19">
        <f t="shared" si="4"/>
        <v>0</v>
      </c>
      <c r="AE13" s="19">
        <f t="shared" si="5"/>
        <v>0</v>
      </c>
      <c r="AF13" s="19">
        <f t="shared" si="6"/>
        <v>0</v>
      </c>
      <c r="AG13" s="153"/>
      <c r="AH13" s="120">
        <f t="shared" si="7"/>
        <v>0</v>
      </c>
      <c r="AI13" s="120">
        <f t="shared" si="8"/>
        <v>0</v>
      </c>
      <c r="AJ13" s="120">
        <f t="shared" si="9"/>
        <v>0</v>
      </c>
      <c r="AK13" s="11" t="e">
        <f>'Compilation note et radar'!Q8</f>
        <v>#DIV/0!</v>
      </c>
    </row>
    <row r="14" spans="1:41" x14ac:dyDescent="0.2">
      <c r="A14" s="136"/>
      <c r="B14" s="136"/>
      <c r="C14" s="136"/>
      <c r="D14" s="136"/>
      <c r="E14" s="137"/>
      <c r="F14" s="137"/>
      <c r="G14" s="137"/>
      <c r="H14" s="138"/>
      <c r="I14" s="171">
        <f t="shared" si="0"/>
        <v>121.93018480492813</v>
      </c>
      <c r="J14" s="150"/>
      <c r="K14" s="150"/>
      <c r="L14" s="118">
        <f t="shared" si="10"/>
        <v>0</v>
      </c>
      <c r="M14" s="119" t="e">
        <f t="shared" si="11"/>
        <v>#DIV/0!</v>
      </c>
      <c r="N14" s="150"/>
      <c r="O14" s="150"/>
      <c r="P14" s="118">
        <f t="shared" si="12"/>
        <v>0</v>
      </c>
      <c r="Q14" s="119" t="e">
        <f t="shared" si="13"/>
        <v>#DIV/0!</v>
      </c>
      <c r="R14" s="150"/>
      <c r="S14" s="150"/>
      <c r="T14" s="150"/>
      <c r="U14" s="151"/>
      <c r="V14" s="151"/>
      <c r="W14" s="151"/>
      <c r="X14" s="152"/>
      <c r="Y14" s="153"/>
      <c r="Z14" s="120">
        <f t="shared" si="14"/>
        <v>0</v>
      </c>
      <c r="AA14" s="120">
        <f t="shared" si="15"/>
        <v>0</v>
      </c>
      <c r="AB14" s="120">
        <f t="shared" si="16"/>
        <v>0</v>
      </c>
      <c r="AC14" s="153"/>
      <c r="AD14" s="19">
        <f t="shared" si="4"/>
        <v>0</v>
      </c>
      <c r="AE14" s="19">
        <f t="shared" si="5"/>
        <v>0</v>
      </c>
      <c r="AF14" s="19">
        <f t="shared" si="6"/>
        <v>0</v>
      </c>
      <c r="AG14" s="153"/>
      <c r="AH14" s="120">
        <f t="shared" si="7"/>
        <v>0</v>
      </c>
      <c r="AI14" s="120">
        <f t="shared" si="8"/>
        <v>0</v>
      </c>
      <c r="AJ14" s="120">
        <f t="shared" si="9"/>
        <v>0</v>
      </c>
      <c r="AK14" s="11" t="e">
        <f>'Compilation note et radar'!Q9</f>
        <v>#DIV/0!</v>
      </c>
    </row>
    <row r="15" spans="1:41" x14ac:dyDescent="0.2">
      <c r="A15" s="136"/>
      <c r="B15" s="136"/>
      <c r="C15" s="136"/>
      <c r="D15" s="136"/>
      <c r="E15" s="137"/>
      <c r="F15" s="137"/>
      <c r="G15" s="137"/>
      <c r="H15" s="138"/>
      <c r="I15" s="171">
        <f t="shared" si="0"/>
        <v>121.93018480492813</v>
      </c>
      <c r="J15" s="150"/>
      <c r="K15" s="150"/>
      <c r="L15" s="118">
        <f t="shared" si="10"/>
        <v>0</v>
      </c>
      <c r="M15" s="119" t="e">
        <f t="shared" si="11"/>
        <v>#DIV/0!</v>
      </c>
      <c r="N15" s="150"/>
      <c r="O15" s="150"/>
      <c r="P15" s="118">
        <f t="shared" si="12"/>
        <v>0</v>
      </c>
      <c r="Q15" s="119" t="e">
        <f t="shared" si="13"/>
        <v>#DIV/0!</v>
      </c>
      <c r="R15" s="150"/>
      <c r="S15" s="150"/>
      <c r="T15" s="150"/>
      <c r="U15" s="151"/>
      <c r="V15" s="151"/>
      <c r="W15" s="151"/>
      <c r="X15" s="152"/>
      <c r="Y15" s="153"/>
      <c r="Z15" s="120">
        <f t="shared" si="14"/>
        <v>0</v>
      </c>
      <c r="AA15" s="120">
        <f t="shared" si="15"/>
        <v>0</v>
      </c>
      <c r="AB15" s="120">
        <f t="shared" si="16"/>
        <v>0</v>
      </c>
      <c r="AC15" s="153"/>
      <c r="AD15" s="19">
        <f t="shared" si="4"/>
        <v>0</v>
      </c>
      <c r="AE15" s="19">
        <f t="shared" si="5"/>
        <v>0</v>
      </c>
      <c r="AF15" s="19">
        <f t="shared" si="6"/>
        <v>0</v>
      </c>
      <c r="AG15" s="153"/>
      <c r="AH15" s="120">
        <f t="shared" si="7"/>
        <v>0</v>
      </c>
      <c r="AI15" s="120">
        <f t="shared" si="8"/>
        <v>0</v>
      </c>
      <c r="AJ15" s="120">
        <f t="shared" si="9"/>
        <v>0</v>
      </c>
      <c r="AK15" s="11" t="e">
        <f>'Compilation note et radar'!Q10</f>
        <v>#DIV/0!</v>
      </c>
    </row>
    <row r="16" spans="1:41" x14ac:dyDescent="0.2">
      <c r="A16" s="136"/>
      <c r="B16" s="136"/>
      <c r="C16" s="136"/>
      <c r="D16" s="136"/>
      <c r="E16" s="137"/>
      <c r="F16" s="137"/>
      <c r="G16" s="137"/>
      <c r="H16" s="138"/>
      <c r="I16" s="171">
        <f t="shared" si="0"/>
        <v>121.93018480492813</v>
      </c>
      <c r="J16" s="150"/>
      <c r="K16" s="150"/>
      <c r="L16" s="118">
        <f t="shared" si="10"/>
        <v>0</v>
      </c>
      <c r="M16" s="119" t="e">
        <f t="shared" si="11"/>
        <v>#DIV/0!</v>
      </c>
      <c r="N16" s="150"/>
      <c r="O16" s="150"/>
      <c r="P16" s="118">
        <f t="shared" si="12"/>
        <v>0</v>
      </c>
      <c r="Q16" s="119" t="e">
        <f t="shared" si="13"/>
        <v>#DIV/0!</v>
      </c>
      <c r="R16" s="150"/>
      <c r="S16" s="150"/>
      <c r="T16" s="150"/>
      <c r="U16" s="151"/>
      <c r="V16" s="151"/>
      <c r="W16" s="151"/>
      <c r="X16" s="152"/>
      <c r="Y16" s="153"/>
      <c r="Z16" s="120">
        <f t="shared" ref="Z16:Z40" si="17">MINUTE(Y16)</f>
        <v>0</v>
      </c>
      <c r="AA16" s="120">
        <f t="shared" ref="AA16:AA40" si="18">SECOND(Y16)</f>
        <v>0</v>
      </c>
      <c r="AB16" s="120">
        <f t="shared" ref="AB16:AB40" si="19">Z16*60+AA16</f>
        <v>0</v>
      </c>
      <c r="AC16" s="153"/>
      <c r="AD16" s="19">
        <f t="shared" si="4"/>
        <v>0</v>
      </c>
      <c r="AE16" s="19">
        <f t="shared" si="5"/>
        <v>0</v>
      </c>
      <c r="AF16" s="19">
        <f t="shared" si="6"/>
        <v>0</v>
      </c>
      <c r="AG16" s="153"/>
      <c r="AH16" s="120">
        <f t="shared" si="7"/>
        <v>0</v>
      </c>
      <c r="AI16" s="120">
        <f t="shared" si="8"/>
        <v>0</v>
      </c>
      <c r="AJ16" s="120">
        <f t="shared" si="9"/>
        <v>0</v>
      </c>
      <c r="AK16" s="11" t="e">
        <f>'Compilation note et radar'!Q11</f>
        <v>#DIV/0!</v>
      </c>
    </row>
    <row r="17" spans="1:37" x14ac:dyDescent="0.2">
      <c r="A17" s="139"/>
      <c r="B17" s="139"/>
      <c r="C17" s="136"/>
      <c r="D17" s="141"/>
      <c r="E17" s="141"/>
      <c r="F17" s="141"/>
      <c r="G17" s="141"/>
      <c r="H17" s="142"/>
      <c r="I17" s="172">
        <f t="shared" si="0"/>
        <v>121.93018480492813</v>
      </c>
      <c r="J17" s="140"/>
      <c r="K17" s="140"/>
      <c r="L17" s="127">
        <f t="shared" si="10"/>
        <v>0</v>
      </c>
      <c r="M17" s="20" t="e">
        <f t="shared" si="11"/>
        <v>#DIV/0!</v>
      </c>
      <c r="N17" s="140"/>
      <c r="O17" s="140"/>
      <c r="P17" s="127">
        <f t="shared" si="12"/>
        <v>0</v>
      </c>
      <c r="Q17" s="20" t="e">
        <f t="shared" si="13"/>
        <v>#DIV/0!</v>
      </c>
      <c r="R17" s="140"/>
      <c r="S17" s="140"/>
      <c r="T17" s="140"/>
      <c r="U17" s="140"/>
      <c r="V17" s="140"/>
      <c r="W17" s="140"/>
      <c r="X17" s="140"/>
      <c r="Y17" s="154"/>
      <c r="Z17" s="129">
        <f t="shared" si="17"/>
        <v>0</v>
      </c>
      <c r="AA17" s="129">
        <f t="shared" si="18"/>
        <v>0</v>
      </c>
      <c r="AB17" s="129">
        <f t="shared" si="19"/>
        <v>0</v>
      </c>
      <c r="AC17" s="155"/>
      <c r="AD17" s="128">
        <f t="shared" si="4"/>
        <v>0</v>
      </c>
      <c r="AE17" s="128">
        <f t="shared" si="5"/>
        <v>0</v>
      </c>
      <c r="AF17" s="128">
        <f t="shared" si="6"/>
        <v>0</v>
      </c>
      <c r="AG17" s="155"/>
      <c r="AH17" s="122">
        <f t="shared" si="7"/>
        <v>0</v>
      </c>
      <c r="AI17" s="122">
        <f t="shared" si="8"/>
        <v>0</v>
      </c>
      <c r="AJ17" s="122">
        <f t="shared" si="9"/>
        <v>0</v>
      </c>
      <c r="AK17" s="123" t="e">
        <f>'Compilation note et radar'!Q12</f>
        <v>#DIV/0!</v>
      </c>
    </row>
    <row r="18" spans="1:37" s="131" customFormat="1" x14ac:dyDescent="0.2">
      <c r="A18" s="140"/>
      <c r="B18" s="140"/>
      <c r="C18" s="136"/>
      <c r="D18" s="144"/>
      <c r="E18" s="144"/>
      <c r="F18" s="144"/>
      <c r="G18" s="144"/>
      <c r="H18" s="145"/>
      <c r="I18" s="172">
        <f t="shared" si="0"/>
        <v>121.93018480492813</v>
      </c>
      <c r="J18" s="140"/>
      <c r="K18" s="140"/>
      <c r="L18" s="121">
        <f t="shared" si="10"/>
        <v>0</v>
      </c>
      <c r="M18" s="18" t="e">
        <f t="shared" si="11"/>
        <v>#DIV/0!</v>
      </c>
      <c r="N18" s="140"/>
      <c r="O18" s="140"/>
      <c r="P18" s="121">
        <f t="shared" si="12"/>
        <v>0</v>
      </c>
      <c r="Q18" s="18" t="e">
        <f t="shared" si="13"/>
        <v>#DIV/0!</v>
      </c>
      <c r="R18" s="140"/>
      <c r="S18" s="140"/>
      <c r="T18" s="140"/>
      <c r="U18" s="140"/>
      <c r="V18" s="140"/>
      <c r="W18" s="140"/>
      <c r="X18" s="140"/>
      <c r="Y18" s="155"/>
      <c r="Z18" s="129">
        <f t="shared" si="17"/>
        <v>0</v>
      </c>
      <c r="AA18" s="129">
        <f t="shared" si="18"/>
        <v>0</v>
      </c>
      <c r="AB18" s="129">
        <f t="shared" si="19"/>
        <v>0</v>
      </c>
      <c r="AC18" s="155"/>
      <c r="AD18" s="128">
        <f t="shared" si="4"/>
        <v>0</v>
      </c>
      <c r="AE18" s="128">
        <f t="shared" si="5"/>
        <v>0</v>
      </c>
      <c r="AF18" s="128">
        <f t="shared" si="6"/>
        <v>0</v>
      </c>
      <c r="AG18" s="155"/>
      <c r="AH18" s="122">
        <f t="shared" si="7"/>
        <v>0</v>
      </c>
      <c r="AI18" s="122">
        <f t="shared" si="8"/>
        <v>0</v>
      </c>
      <c r="AJ18" s="122">
        <f t="shared" si="9"/>
        <v>0</v>
      </c>
      <c r="AK18" s="130" t="e">
        <f>'Compilation note et radar'!Q13</f>
        <v>#DIV/0!</v>
      </c>
    </row>
    <row r="19" spans="1:37" x14ac:dyDescent="0.2">
      <c r="A19" s="139"/>
      <c r="B19" s="139"/>
      <c r="C19" s="136"/>
      <c r="D19" s="141"/>
      <c r="E19" s="141"/>
      <c r="F19" s="141"/>
      <c r="G19" s="141"/>
      <c r="H19" s="142"/>
      <c r="I19" s="172">
        <f t="shared" si="0"/>
        <v>121.93018480492813</v>
      </c>
      <c r="J19" s="140"/>
      <c r="K19" s="140"/>
      <c r="L19" s="127">
        <f t="shared" si="10"/>
        <v>0</v>
      </c>
      <c r="M19" s="20" t="e">
        <f t="shared" si="11"/>
        <v>#DIV/0!</v>
      </c>
      <c r="N19" s="140"/>
      <c r="O19" s="140"/>
      <c r="P19" s="127">
        <f t="shared" si="12"/>
        <v>0</v>
      </c>
      <c r="Q19" s="20" t="e">
        <f t="shared" si="13"/>
        <v>#DIV/0!</v>
      </c>
      <c r="R19" s="140"/>
      <c r="S19" s="140"/>
      <c r="T19" s="140"/>
      <c r="U19" s="140"/>
      <c r="V19" s="140"/>
      <c r="W19" s="140"/>
      <c r="X19" s="140"/>
      <c r="Y19" s="154"/>
      <c r="Z19" s="129">
        <f t="shared" si="17"/>
        <v>0</v>
      </c>
      <c r="AA19" s="129">
        <f t="shared" si="18"/>
        <v>0</v>
      </c>
      <c r="AB19" s="129">
        <f t="shared" si="19"/>
        <v>0</v>
      </c>
      <c r="AC19" s="155"/>
      <c r="AD19" s="128">
        <f t="shared" si="4"/>
        <v>0</v>
      </c>
      <c r="AE19" s="128">
        <f t="shared" si="5"/>
        <v>0</v>
      </c>
      <c r="AF19" s="128">
        <f t="shared" si="6"/>
        <v>0</v>
      </c>
      <c r="AG19" s="155"/>
      <c r="AH19" s="122">
        <f t="shared" si="7"/>
        <v>0</v>
      </c>
      <c r="AI19" s="122">
        <f t="shared" si="8"/>
        <v>0</v>
      </c>
      <c r="AJ19" s="122">
        <f t="shared" si="9"/>
        <v>0</v>
      </c>
      <c r="AK19" s="123" t="e">
        <f>'Compilation note et radar'!Q14</f>
        <v>#DIV/0!</v>
      </c>
    </row>
    <row r="20" spans="1:37" x14ac:dyDescent="0.2">
      <c r="A20" s="140"/>
      <c r="B20" s="140"/>
      <c r="C20" s="136"/>
      <c r="D20" s="144"/>
      <c r="E20" s="144"/>
      <c r="F20" s="144"/>
      <c r="G20" s="140"/>
      <c r="H20" s="145"/>
      <c r="I20" s="172">
        <f t="shared" si="0"/>
        <v>121.93018480492813</v>
      </c>
      <c r="J20" s="140"/>
      <c r="K20" s="140"/>
      <c r="L20" s="127">
        <f t="shared" si="10"/>
        <v>0</v>
      </c>
      <c r="M20" s="20" t="e">
        <f t="shared" si="11"/>
        <v>#DIV/0!</v>
      </c>
      <c r="N20" s="140"/>
      <c r="O20" s="140"/>
      <c r="P20" s="127">
        <f t="shared" si="12"/>
        <v>0</v>
      </c>
      <c r="Q20" s="20" t="e">
        <f t="shared" si="13"/>
        <v>#DIV/0!</v>
      </c>
      <c r="R20" s="140"/>
      <c r="S20" s="140"/>
      <c r="T20" s="140"/>
      <c r="U20" s="140"/>
      <c r="V20" s="140"/>
      <c r="W20" s="140"/>
      <c r="X20" s="140"/>
      <c r="Y20" s="140"/>
      <c r="Z20" s="129">
        <f t="shared" si="17"/>
        <v>0</v>
      </c>
      <c r="AA20" s="129">
        <f t="shared" si="18"/>
        <v>0</v>
      </c>
      <c r="AB20" s="129">
        <f t="shared" si="19"/>
        <v>0</v>
      </c>
      <c r="AC20" s="155"/>
      <c r="AD20" s="128">
        <f t="shared" si="4"/>
        <v>0</v>
      </c>
      <c r="AE20" s="128">
        <f t="shared" si="5"/>
        <v>0</v>
      </c>
      <c r="AF20" s="128">
        <f t="shared" si="6"/>
        <v>0</v>
      </c>
      <c r="AG20" s="155"/>
      <c r="AH20" s="122">
        <f t="shared" si="7"/>
        <v>0</v>
      </c>
      <c r="AI20" s="122">
        <f t="shared" si="8"/>
        <v>0</v>
      </c>
      <c r="AJ20" s="122">
        <f t="shared" si="9"/>
        <v>0</v>
      </c>
      <c r="AK20" s="123" t="e">
        <f>'Compilation note et radar'!Q15</f>
        <v>#DIV/0!</v>
      </c>
    </row>
    <row r="21" spans="1:37" x14ac:dyDescent="0.2">
      <c r="A21" s="140"/>
      <c r="B21" s="140"/>
      <c r="C21" s="136"/>
      <c r="D21" s="144"/>
      <c r="E21" s="144"/>
      <c r="F21" s="144"/>
      <c r="G21" s="144"/>
      <c r="H21" s="145"/>
      <c r="I21" s="172">
        <f t="shared" si="0"/>
        <v>121.93018480492813</v>
      </c>
      <c r="J21" s="140"/>
      <c r="K21" s="140"/>
      <c r="L21" s="127">
        <f t="shared" si="10"/>
        <v>0</v>
      </c>
      <c r="M21" s="20" t="e">
        <f t="shared" si="11"/>
        <v>#DIV/0!</v>
      </c>
      <c r="N21" s="140"/>
      <c r="O21" s="140"/>
      <c r="P21" s="127">
        <f t="shared" si="12"/>
        <v>0</v>
      </c>
      <c r="Q21" s="20" t="e">
        <f t="shared" si="13"/>
        <v>#DIV/0!</v>
      </c>
      <c r="R21" s="140"/>
      <c r="S21" s="140"/>
      <c r="T21" s="140"/>
      <c r="U21" s="140"/>
      <c r="V21" s="140"/>
      <c r="W21" s="140"/>
      <c r="X21" s="140"/>
      <c r="Y21" s="140"/>
      <c r="Z21" s="129">
        <f t="shared" si="17"/>
        <v>0</v>
      </c>
      <c r="AA21" s="129">
        <f t="shared" si="18"/>
        <v>0</v>
      </c>
      <c r="AB21" s="129">
        <f t="shared" si="19"/>
        <v>0</v>
      </c>
      <c r="AC21" s="155"/>
      <c r="AD21" s="128">
        <f t="shared" si="4"/>
        <v>0</v>
      </c>
      <c r="AE21" s="128">
        <f t="shared" si="5"/>
        <v>0</v>
      </c>
      <c r="AF21" s="128">
        <f t="shared" si="6"/>
        <v>0</v>
      </c>
      <c r="AG21" s="155"/>
      <c r="AH21" s="122">
        <f t="shared" si="7"/>
        <v>0</v>
      </c>
      <c r="AI21" s="122">
        <f t="shared" si="8"/>
        <v>0</v>
      </c>
      <c r="AJ21" s="122">
        <f t="shared" si="9"/>
        <v>0</v>
      </c>
      <c r="AK21" s="123" t="e">
        <f>'Compilation note et radar'!Q16</f>
        <v>#DIV/0!</v>
      </c>
    </row>
    <row r="22" spans="1:37" x14ac:dyDescent="0.2">
      <c r="A22" s="139"/>
      <c r="B22" s="139"/>
      <c r="C22" s="136"/>
      <c r="D22" s="141"/>
      <c r="E22" s="141"/>
      <c r="F22" s="141"/>
      <c r="G22" s="141"/>
      <c r="H22" s="142"/>
      <c r="I22" s="172">
        <f t="shared" si="0"/>
        <v>121.93018480492813</v>
      </c>
      <c r="J22" s="140"/>
      <c r="K22" s="140"/>
      <c r="L22" s="127">
        <f t="shared" si="10"/>
        <v>0</v>
      </c>
      <c r="M22" s="20" t="e">
        <f t="shared" si="11"/>
        <v>#DIV/0!</v>
      </c>
      <c r="N22" s="140"/>
      <c r="O22" s="140"/>
      <c r="P22" s="127">
        <f t="shared" si="12"/>
        <v>0</v>
      </c>
      <c r="Q22" s="20" t="e">
        <f t="shared" si="13"/>
        <v>#DIV/0!</v>
      </c>
      <c r="R22" s="140"/>
      <c r="S22" s="140"/>
      <c r="T22" s="140"/>
      <c r="U22" s="140"/>
      <c r="V22" s="140"/>
      <c r="W22" s="140"/>
      <c r="X22" s="140"/>
      <c r="Y22" s="154"/>
      <c r="Z22" s="129">
        <f t="shared" si="17"/>
        <v>0</v>
      </c>
      <c r="AA22" s="129">
        <f t="shared" si="18"/>
        <v>0</v>
      </c>
      <c r="AB22" s="129">
        <f t="shared" si="19"/>
        <v>0</v>
      </c>
      <c r="AC22" s="155"/>
      <c r="AD22" s="128">
        <f t="shared" si="4"/>
        <v>0</v>
      </c>
      <c r="AE22" s="128">
        <f t="shared" si="5"/>
        <v>0</v>
      </c>
      <c r="AF22" s="128">
        <f t="shared" si="6"/>
        <v>0</v>
      </c>
      <c r="AG22" s="155"/>
      <c r="AH22" s="122">
        <f t="shared" si="7"/>
        <v>0</v>
      </c>
      <c r="AI22" s="122">
        <f t="shared" si="8"/>
        <v>0</v>
      </c>
      <c r="AJ22" s="122">
        <f t="shared" si="9"/>
        <v>0</v>
      </c>
      <c r="AK22" s="123" t="e">
        <f>'Compilation note et radar'!Q17</f>
        <v>#DIV/0!</v>
      </c>
    </row>
    <row r="23" spans="1:37" x14ac:dyDescent="0.2">
      <c r="A23" s="139"/>
      <c r="B23" s="139"/>
      <c r="C23" s="136"/>
      <c r="D23" s="140"/>
      <c r="E23" s="141"/>
      <c r="F23" s="141"/>
      <c r="G23" s="141"/>
      <c r="H23" s="143"/>
      <c r="I23" s="172">
        <f t="shared" si="0"/>
        <v>121.93018480492813</v>
      </c>
      <c r="J23" s="140"/>
      <c r="K23" s="140"/>
      <c r="L23" s="127">
        <f t="shared" si="10"/>
        <v>0</v>
      </c>
      <c r="M23" s="20" t="e">
        <f t="shared" si="11"/>
        <v>#DIV/0!</v>
      </c>
      <c r="N23" s="140"/>
      <c r="O23" s="140"/>
      <c r="P23" s="127">
        <f t="shared" si="12"/>
        <v>0</v>
      </c>
      <c r="Q23" s="20" t="e">
        <f t="shared" si="13"/>
        <v>#DIV/0!</v>
      </c>
      <c r="R23" s="140"/>
      <c r="S23" s="140"/>
      <c r="T23" s="140"/>
      <c r="U23" s="140"/>
      <c r="V23" s="140"/>
      <c r="W23" s="140"/>
      <c r="X23" s="140"/>
      <c r="Y23" s="154"/>
      <c r="Z23" s="129">
        <f t="shared" si="17"/>
        <v>0</v>
      </c>
      <c r="AA23" s="129">
        <f t="shared" si="18"/>
        <v>0</v>
      </c>
      <c r="AB23" s="129">
        <f t="shared" si="19"/>
        <v>0</v>
      </c>
      <c r="AC23" s="155"/>
      <c r="AD23" s="128">
        <f t="shared" si="4"/>
        <v>0</v>
      </c>
      <c r="AE23" s="128">
        <f t="shared" si="5"/>
        <v>0</v>
      </c>
      <c r="AF23" s="128">
        <f t="shared" si="6"/>
        <v>0</v>
      </c>
      <c r="AG23" s="155"/>
      <c r="AH23" s="122">
        <f t="shared" si="7"/>
        <v>0</v>
      </c>
      <c r="AI23" s="122">
        <f t="shared" si="8"/>
        <v>0</v>
      </c>
      <c r="AJ23" s="122">
        <f t="shared" si="9"/>
        <v>0</v>
      </c>
      <c r="AK23" s="123" t="e">
        <f>'Compilation note et radar'!Q18</f>
        <v>#DIV/0!</v>
      </c>
    </row>
    <row r="24" spans="1:37" s="117" customFormat="1" x14ac:dyDescent="0.2">
      <c r="A24" s="139"/>
      <c r="B24" s="139"/>
      <c r="C24" s="136"/>
      <c r="D24" s="141"/>
      <c r="E24" s="141"/>
      <c r="F24" s="141"/>
      <c r="G24" s="141"/>
      <c r="H24" s="142"/>
      <c r="I24" s="173">
        <f t="shared" si="0"/>
        <v>121.93018480492813</v>
      </c>
      <c r="J24" s="140"/>
      <c r="K24" s="140"/>
      <c r="L24" s="124">
        <f t="shared" si="10"/>
        <v>0</v>
      </c>
      <c r="M24" s="116" t="e">
        <f t="shared" si="11"/>
        <v>#DIV/0!</v>
      </c>
      <c r="N24" s="140"/>
      <c r="O24" s="140"/>
      <c r="P24" s="124">
        <f t="shared" si="12"/>
        <v>0</v>
      </c>
      <c r="Q24" s="116" t="e">
        <f t="shared" si="13"/>
        <v>#DIV/0!</v>
      </c>
      <c r="R24" s="140"/>
      <c r="S24" s="140"/>
      <c r="T24" s="140"/>
      <c r="U24" s="140"/>
      <c r="V24" s="140"/>
      <c r="W24" s="140"/>
      <c r="X24" s="140"/>
      <c r="Y24" s="154"/>
      <c r="Z24" s="129">
        <f t="shared" si="17"/>
        <v>0</v>
      </c>
      <c r="AA24" s="129">
        <f t="shared" si="18"/>
        <v>0</v>
      </c>
      <c r="AB24" s="129">
        <f t="shared" si="19"/>
        <v>0</v>
      </c>
      <c r="AC24" s="155"/>
      <c r="AD24" s="128">
        <f t="shared" si="4"/>
        <v>0</v>
      </c>
      <c r="AE24" s="128">
        <f t="shared" si="5"/>
        <v>0</v>
      </c>
      <c r="AF24" s="128">
        <f t="shared" si="6"/>
        <v>0</v>
      </c>
      <c r="AG24" s="155"/>
      <c r="AH24" s="125">
        <f t="shared" si="7"/>
        <v>0</v>
      </c>
      <c r="AI24" s="125">
        <f t="shared" si="8"/>
        <v>0</v>
      </c>
      <c r="AJ24" s="125">
        <f t="shared" si="9"/>
        <v>0</v>
      </c>
      <c r="AK24" s="126" t="e">
        <f>'Compilation note et radar'!Q19</f>
        <v>#DIV/0!</v>
      </c>
    </row>
    <row r="25" spans="1:37" x14ac:dyDescent="0.2">
      <c r="A25" s="139"/>
      <c r="B25" s="139"/>
      <c r="C25" s="136"/>
      <c r="D25" s="141"/>
      <c r="E25" s="141"/>
      <c r="F25" s="141"/>
      <c r="G25" s="141"/>
      <c r="H25" s="143"/>
      <c r="I25" s="172">
        <f t="shared" si="0"/>
        <v>121.93018480492813</v>
      </c>
      <c r="J25" s="140"/>
      <c r="K25" s="140"/>
      <c r="L25" s="127">
        <f t="shared" si="10"/>
        <v>0</v>
      </c>
      <c r="M25" s="20" t="e">
        <f t="shared" si="11"/>
        <v>#DIV/0!</v>
      </c>
      <c r="N25" s="140"/>
      <c r="O25" s="140"/>
      <c r="P25" s="127">
        <f t="shared" si="12"/>
        <v>0</v>
      </c>
      <c r="Q25" s="20" t="e">
        <f t="shared" si="13"/>
        <v>#DIV/0!</v>
      </c>
      <c r="R25" s="140"/>
      <c r="S25" s="140"/>
      <c r="T25" s="140"/>
      <c r="U25" s="140"/>
      <c r="V25" s="140"/>
      <c r="W25" s="140"/>
      <c r="X25" s="140"/>
      <c r="Y25" s="140"/>
      <c r="Z25" s="129">
        <f t="shared" si="17"/>
        <v>0</v>
      </c>
      <c r="AA25" s="129">
        <f t="shared" si="18"/>
        <v>0</v>
      </c>
      <c r="AB25" s="129">
        <f t="shared" si="19"/>
        <v>0</v>
      </c>
      <c r="AC25" s="155"/>
      <c r="AD25" s="128">
        <f t="shared" si="4"/>
        <v>0</v>
      </c>
      <c r="AE25" s="128">
        <f t="shared" si="5"/>
        <v>0</v>
      </c>
      <c r="AF25" s="128">
        <f t="shared" si="6"/>
        <v>0</v>
      </c>
      <c r="AG25" s="155"/>
      <c r="AH25" s="122">
        <f t="shared" si="7"/>
        <v>0</v>
      </c>
      <c r="AI25" s="122">
        <f t="shared" si="8"/>
        <v>0</v>
      </c>
      <c r="AJ25" s="122">
        <f t="shared" si="9"/>
        <v>0</v>
      </c>
      <c r="AK25" s="123" t="e">
        <f>'Compilation note et radar'!Q20</f>
        <v>#DIV/0!</v>
      </c>
    </row>
    <row r="26" spans="1:37" x14ac:dyDescent="0.2">
      <c r="A26" s="139"/>
      <c r="B26" s="139"/>
      <c r="C26" s="136"/>
      <c r="D26" s="141"/>
      <c r="E26" s="141"/>
      <c r="F26" s="141"/>
      <c r="G26" s="141"/>
      <c r="H26" s="142"/>
      <c r="I26" s="172">
        <f t="shared" si="0"/>
        <v>121.93018480492813</v>
      </c>
      <c r="J26" s="140"/>
      <c r="K26" s="140"/>
      <c r="L26" s="127">
        <f t="shared" si="10"/>
        <v>0</v>
      </c>
      <c r="M26" s="20" t="e">
        <f t="shared" si="11"/>
        <v>#DIV/0!</v>
      </c>
      <c r="N26" s="140"/>
      <c r="O26" s="140"/>
      <c r="P26" s="127">
        <f t="shared" si="12"/>
        <v>0</v>
      </c>
      <c r="Q26" s="20" t="e">
        <f t="shared" si="13"/>
        <v>#DIV/0!</v>
      </c>
      <c r="R26" s="140"/>
      <c r="S26" s="140"/>
      <c r="T26" s="140"/>
      <c r="U26" s="140"/>
      <c r="V26" s="140"/>
      <c r="W26" s="140"/>
      <c r="X26" s="140"/>
      <c r="Y26" s="140"/>
      <c r="Z26" s="129">
        <f t="shared" si="17"/>
        <v>0</v>
      </c>
      <c r="AA26" s="129">
        <f t="shared" si="18"/>
        <v>0</v>
      </c>
      <c r="AB26" s="129">
        <f t="shared" si="19"/>
        <v>0</v>
      </c>
      <c r="AC26" s="155"/>
      <c r="AD26" s="128">
        <f t="shared" si="4"/>
        <v>0</v>
      </c>
      <c r="AE26" s="128">
        <f t="shared" si="5"/>
        <v>0</v>
      </c>
      <c r="AF26" s="128">
        <f t="shared" si="6"/>
        <v>0</v>
      </c>
      <c r="AG26" s="155"/>
      <c r="AH26" s="122">
        <f t="shared" si="7"/>
        <v>0</v>
      </c>
      <c r="AI26" s="122">
        <f t="shared" si="8"/>
        <v>0</v>
      </c>
      <c r="AJ26" s="122">
        <f t="shared" si="9"/>
        <v>0</v>
      </c>
      <c r="AK26" s="123" t="e">
        <f>'Compilation note et radar'!Q21</f>
        <v>#DIV/0!</v>
      </c>
    </row>
    <row r="27" spans="1:37" s="117" customFormat="1" x14ac:dyDescent="0.2">
      <c r="A27" s="139"/>
      <c r="B27" s="139"/>
      <c r="C27" s="136"/>
      <c r="D27" s="141"/>
      <c r="E27" s="141"/>
      <c r="F27" s="141"/>
      <c r="G27" s="141"/>
      <c r="H27" s="142"/>
      <c r="I27" s="173">
        <f t="shared" si="0"/>
        <v>121.93018480492813</v>
      </c>
      <c r="J27" s="140"/>
      <c r="K27" s="140"/>
      <c r="L27" s="124">
        <f t="shared" si="10"/>
        <v>0</v>
      </c>
      <c r="M27" s="116" t="e">
        <f t="shared" si="11"/>
        <v>#DIV/0!</v>
      </c>
      <c r="N27" s="140"/>
      <c r="O27" s="140"/>
      <c r="P27" s="124">
        <f t="shared" si="12"/>
        <v>0</v>
      </c>
      <c r="Q27" s="116" t="e">
        <f t="shared" si="13"/>
        <v>#DIV/0!</v>
      </c>
      <c r="R27" s="140"/>
      <c r="S27" s="140"/>
      <c r="T27" s="140"/>
      <c r="U27" s="140"/>
      <c r="V27" s="140"/>
      <c r="W27" s="140"/>
      <c r="X27" s="156"/>
      <c r="Y27" s="154"/>
      <c r="Z27" s="129">
        <f t="shared" si="17"/>
        <v>0</v>
      </c>
      <c r="AA27" s="129">
        <f t="shared" si="18"/>
        <v>0</v>
      </c>
      <c r="AB27" s="129">
        <f t="shared" si="19"/>
        <v>0</v>
      </c>
      <c r="AC27" s="155"/>
      <c r="AD27" s="128">
        <f t="shared" si="4"/>
        <v>0</v>
      </c>
      <c r="AE27" s="128">
        <f t="shared" si="5"/>
        <v>0</v>
      </c>
      <c r="AF27" s="128">
        <f t="shared" si="6"/>
        <v>0</v>
      </c>
      <c r="AG27" s="155"/>
      <c r="AH27" s="125">
        <f t="shared" si="7"/>
        <v>0</v>
      </c>
      <c r="AI27" s="125">
        <f t="shared" si="8"/>
        <v>0</v>
      </c>
      <c r="AJ27" s="125">
        <f t="shared" si="9"/>
        <v>0</v>
      </c>
      <c r="AK27" s="126" t="e">
        <f>'Compilation note et radar'!Q22</f>
        <v>#DIV/0!</v>
      </c>
    </row>
    <row r="28" spans="1:37" x14ac:dyDescent="0.2">
      <c r="A28" s="139"/>
      <c r="B28" s="139"/>
      <c r="C28" s="136"/>
      <c r="D28" s="141"/>
      <c r="E28" s="141"/>
      <c r="F28" s="141"/>
      <c r="G28" s="141"/>
      <c r="H28" s="142"/>
      <c r="I28" s="172">
        <f t="shared" si="0"/>
        <v>121.93018480492813</v>
      </c>
      <c r="J28" s="140"/>
      <c r="K28" s="140"/>
      <c r="L28" s="127">
        <f t="shared" si="10"/>
        <v>0</v>
      </c>
      <c r="M28" s="20" t="e">
        <f t="shared" si="11"/>
        <v>#DIV/0!</v>
      </c>
      <c r="N28" s="140"/>
      <c r="O28" s="140"/>
      <c r="P28" s="127">
        <f t="shared" si="12"/>
        <v>0</v>
      </c>
      <c r="Q28" s="20" t="e">
        <f t="shared" si="13"/>
        <v>#DIV/0!</v>
      </c>
      <c r="R28" s="140"/>
      <c r="S28" s="140"/>
      <c r="T28" s="140"/>
      <c r="U28" s="140"/>
      <c r="V28" s="140"/>
      <c r="W28" s="140"/>
      <c r="X28" s="140"/>
      <c r="Y28" s="140"/>
      <c r="Z28" s="129">
        <f t="shared" si="17"/>
        <v>0</v>
      </c>
      <c r="AA28" s="129">
        <f t="shared" si="18"/>
        <v>0</v>
      </c>
      <c r="AB28" s="129">
        <f t="shared" si="19"/>
        <v>0</v>
      </c>
      <c r="AC28" s="155"/>
      <c r="AD28" s="128">
        <f t="shared" si="4"/>
        <v>0</v>
      </c>
      <c r="AE28" s="128">
        <f t="shared" si="5"/>
        <v>0</v>
      </c>
      <c r="AF28" s="128">
        <f t="shared" si="6"/>
        <v>0</v>
      </c>
      <c r="AG28" s="155"/>
      <c r="AH28" s="122">
        <f t="shared" si="7"/>
        <v>0</v>
      </c>
      <c r="AI28" s="122">
        <f t="shared" si="8"/>
        <v>0</v>
      </c>
      <c r="AJ28" s="122">
        <f t="shared" si="9"/>
        <v>0</v>
      </c>
      <c r="AK28" s="123" t="e">
        <f>'Compilation note et radar'!Q23</f>
        <v>#DIV/0!</v>
      </c>
    </row>
    <row r="29" spans="1:37" x14ac:dyDescent="0.2">
      <c r="A29" s="139"/>
      <c r="B29" s="139"/>
      <c r="C29" s="136"/>
      <c r="D29" s="141"/>
      <c r="E29" s="141"/>
      <c r="F29" s="141"/>
      <c r="G29" s="141"/>
      <c r="H29" s="142"/>
      <c r="I29" s="172">
        <f t="shared" si="0"/>
        <v>121.93018480492813</v>
      </c>
      <c r="J29" s="140"/>
      <c r="K29" s="140"/>
      <c r="L29" s="127">
        <f t="shared" si="10"/>
        <v>0</v>
      </c>
      <c r="M29" s="20" t="e">
        <f t="shared" si="11"/>
        <v>#DIV/0!</v>
      </c>
      <c r="N29" s="140"/>
      <c r="O29" s="140"/>
      <c r="P29" s="127">
        <f t="shared" si="12"/>
        <v>0</v>
      </c>
      <c r="Q29" s="20" t="e">
        <f t="shared" si="13"/>
        <v>#DIV/0!</v>
      </c>
      <c r="R29" s="140"/>
      <c r="S29" s="140"/>
      <c r="T29" s="140"/>
      <c r="U29" s="140"/>
      <c r="V29" s="140"/>
      <c r="W29" s="140"/>
      <c r="X29" s="140"/>
      <c r="Y29" s="154"/>
      <c r="Z29" s="129">
        <f t="shared" si="17"/>
        <v>0</v>
      </c>
      <c r="AA29" s="129">
        <f t="shared" si="18"/>
        <v>0</v>
      </c>
      <c r="AB29" s="129">
        <f t="shared" si="19"/>
        <v>0</v>
      </c>
      <c r="AC29" s="155"/>
      <c r="AD29" s="128">
        <f t="shared" si="4"/>
        <v>0</v>
      </c>
      <c r="AE29" s="128">
        <f t="shared" si="5"/>
        <v>0</v>
      </c>
      <c r="AF29" s="128">
        <f t="shared" si="6"/>
        <v>0</v>
      </c>
      <c r="AG29" s="155"/>
      <c r="AH29" s="122">
        <f t="shared" si="7"/>
        <v>0</v>
      </c>
      <c r="AI29" s="122">
        <f t="shared" si="8"/>
        <v>0</v>
      </c>
      <c r="AJ29" s="122">
        <f t="shared" si="9"/>
        <v>0</v>
      </c>
      <c r="AK29" s="123" t="e">
        <f>'Compilation note et radar'!Q24</f>
        <v>#DIV/0!</v>
      </c>
    </row>
    <row r="30" spans="1:37" x14ac:dyDescent="0.2">
      <c r="A30" s="139"/>
      <c r="B30" s="139"/>
      <c r="C30" s="136"/>
      <c r="D30" s="141"/>
      <c r="E30" s="141"/>
      <c r="F30" s="141"/>
      <c r="G30" s="141"/>
      <c r="H30" s="142"/>
      <c r="I30" s="172">
        <f t="shared" si="0"/>
        <v>121.93018480492813</v>
      </c>
      <c r="J30" s="140"/>
      <c r="K30" s="140"/>
      <c r="L30" s="127">
        <f t="shared" si="10"/>
        <v>0</v>
      </c>
      <c r="M30" s="20" t="e">
        <f t="shared" si="11"/>
        <v>#DIV/0!</v>
      </c>
      <c r="N30" s="140"/>
      <c r="O30" s="140"/>
      <c r="P30" s="127">
        <f t="shared" si="12"/>
        <v>0</v>
      </c>
      <c r="Q30" s="20" t="e">
        <f t="shared" si="13"/>
        <v>#DIV/0!</v>
      </c>
      <c r="R30" s="140"/>
      <c r="S30" s="140"/>
      <c r="T30" s="140"/>
      <c r="U30" s="140"/>
      <c r="V30" s="140"/>
      <c r="W30" s="140"/>
      <c r="X30" s="140"/>
      <c r="Y30" s="154"/>
      <c r="Z30" s="129">
        <f t="shared" si="17"/>
        <v>0</v>
      </c>
      <c r="AA30" s="129">
        <f t="shared" si="18"/>
        <v>0</v>
      </c>
      <c r="AB30" s="129">
        <f t="shared" si="19"/>
        <v>0</v>
      </c>
      <c r="AC30" s="155"/>
      <c r="AD30" s="128">
        <f t="shared" si="4"/>
        <v>0</v>
      </c>
      <c r="AE30" s="128">
        <f t="shared" si="5"/>
        <v>0</v>
      </c>
      <c r="AF30" s="128">
        <f t="shared" si="6"/>
        <v>0</v>
      </c>
      <c r="AG30" s="155"/>
      <c r="AH30" s="122">
        <f t="shared" si="7"/>
        <v>0</v>
      </c>
      <c r="AI30" s="122">
        <f t="shared" si="8"/>
        <v>0</v>
      </c>
      <c r="AJ30" s="122">
        <f t="shared" si="9"/>
        <v>0</v>
      </c>
      <c r="AK30" s="123" t="e">
        <f>'Compilation note et radar'!Q25</f>
        <v>#DIV/0!</v>
      </c>
    </row>
    <row r="31" spans="1:37" x14ac:dyDescent="0.2">
      <c r="A31" s="139"/>
      <c r="B31" s="139"/>
      <c r="C31" s="136"/>
      <c r="D31" s="141"/>
      <c r="E31" s="141"/>
      <c r="F31" s="141"/>
      <c r="G31" s="141"/>
      <c r="H31" s="142"/>
      <c r="I31" s="172">
        <f t="shared" si="0"/>
        <v>121.93018480492813</v>
      </c>
      <c r="J31" s="140"/>
      <c r="K31" s="140"/>
      <c r="L31" s="127">
        <f t="shared" si="10"/>
        <v>0</v>
      </c>
      <c r="M31" s="20" t="e">
        <f t="shared" si="11"/>
        <v>#DIV/0!</v>
      </c>
      <c r="N31" s="140"/>
      <c r="O31" s="140"/>
      <c r="P31" s="127">
        <f t="shared" si="12"/>
        <v>0</v>
      </c>
      <c r="Q31" s="20" t="e">
        <f t="shared" si="13"/>
        <v>#DIV/0!</v>
      </c>
      <c r="R31" s="140"/>
      <c r="S31" s="140"/>
      <c r="T31" s="140"/>
      <c r="U31" s="140"/>
      <c r="V31" s="140"/>
      <c r="W31" s="140"/>
      <c r="X31" s="140"/>
      <c r="Y31" s="154"/>
      <c r="Z31" s="129">
        <f t="shared" si="17"/>
        <v>0</v>
      </c>
      <c r="AA31" s="129">
        <f t="shared" si="18"/>
        <v>0</v>
      </c>
      <c r="AB31" s="129">
        <f t="shared" si="19"/>
        <v>0</v>
      </c>
      <c r="AC31" s="155"/>
      <c r="AD31" s="128">
        <f t="shared" si="4"/>
        <v>0</v>
      </c>
      <c r="AE31" s="128">
        <f t="shared" si="5"/>
        <v>0</v>
      </c>
      <c r="AF31" s="128">
        <f t="shared" si="6"/>
        <v>0</v>
      </c>
      <c r="AG31" s="155"/>
      <c r="AH31" s="122">
        <f t="shared" si="7"/>
        <v>0</v>
      </c>
      <c r="AI31" s="122">
        <f t="shared" si="8"/>
        <v>0</v>
      </c>
      <c r="AJ31" s="122">
        <f t="shared" si="9"/>
        <v>0</v>
      </c>
      <c r="AK31" s="123" t="e">
        <f>'Compilation note et radar'!Q26</f>
        <v>#DIV/0!</v>
      </c>
    </row>
    <row r="32" spans="1:37" x14ac:dyDescent="0.2">
      <c r="A32" s="139"/>
      <c r="B32" s="139"/>
      <c r="C32" s="136"/>
      <c r="D32" s="141"/>
      <c r="E32" s="141"/>
      <c r="F32" s="141"/>
      <c r="G32" s="141"/>
      <c r="H32" s="142"/>
      <c r="I32" s="172">
        <f t="shared" si="0"/>
        <v>121.93018480492813</v>
      </c>
      <c r="J32" s="140"/>
      <c r="K32" s="140"/>
      <c r="L32" s="127">
        <f t="shared" si="10"/>
        <v>0</v>
      </c>
      <c r="M32" s="20" t="e">
        <f t="shared" si="11"/>
        <v>#DIV/0!</v>
      </c>
      <c r="N32" s="140"/>
      <c r="O32" s="140"/>
      <c r="P32" s="127">
        <f t="shared" si="12"/>
        <v>0</v>
      </c>
      <c r="Q32" s="20" t="e">
        <f t="shared" si="13"/>
        <v>#DIV/0!</v>
      </c>
      <c r="R32" s="140"/>
      <c r="S32" s="140"/>
      <c r="T32" s="140"/>
      <c r="U32" s="140"/>
      <c r="V32" s="140"/>
      <c r="W32" s="140"/>
      <c r="X32" s="140"/>
      <c r="Y32" s="154"/>
      <c r="Z32" s="129">
        <f t="shared" si="17"/>
        <v>0</v>
      </c>
      <c r="AA32" s="129">
        <f t="shared" si="18"/>
        <v>0</v>
      </c>
      <c r="AB32" s="129">
        <f t="shared" si="19"/>
        <v>0</v>
      </c>
      <c r="AC32" s="155"/>
      <c r="AD32" s="128">
        <f t="shared" si="4"/>
        <v>0</v>
      </c>
      <c r="AE32" s="128">
        <f t="shared" si="5"/>
        <v>0</v>
      </c>
      <c r="AF32" s="128">
        <f t="shared" si="6"/>
        <v>0</v>
      </c>
      <c r="AG32" s="155"/>
      <c r="AH32" s="122">
        <f t="shared" si="7"/>
        <v>0</v>
      </c>
      <c r="AI32" s="122">
        <f t="shared" si="8"/>
        <v>0</v>
      </c>
      <c r="AJ32" s="122">
        <f t="shared" si="9"/>
        <v>0</v>
      </c>
      <c r="AK32" s="123" t="e">
        <f>'Compilation note et radar'!Q27</f>
        <v>#DIV/0!</v>
      </c>
    </row>
    <row r="33" spans="1:37" x14ac:dyDescent="0.2">
      <c r="A33" s="139"/>
      <c r="B33" s="139"/>
      <c r="C33" s="136"/>
      <c r="D33" s="141"/>
      <c r="E33" s="141"/>
      <c r="F33" s="141"/>
      <c r="G33" s="140"/>
      <c r="H33" s="142"/>
      <c r="I33" s="172">
        <f t="shared" si="0"/>
        <v>121.93018480492813</v>
      </c>
      <c r="J33" s="140"/>
      <c r="K33" s="140"/>
      <c r="L33" s="127">
        <f t="shared" si="10"/>
        <v>0</v>
      </c>
      <c r="M33" s="20" t="e">
        <f t="shared" si="11"/>
        <v>#DIV/0!</v>
      </c>
      <c r="N33" s="140"/>
      <c r="O33" s="140"/>
      <c r="P33" s="127">
        <f t="shared" si="12"/>
        <v>0</v>
      </c>
      <c r="Q33" s="20" t="e">
        <f t="shared" si="13"/>
        <v>#DIV/0!</v>
      </c>
      <c r="R33" s="140"/>
      <c r="S33" s="140"/>
      <c r="T33" s="140"/>
      <c r="U33" s="140"/>
      <c r="V33" s="140"/>
      <c r="W33" s="140"/>
      <c r="X33" s="140"/>
      <c r="Y33" s="154"/>
      <c r="Z33" s="129">
        <f t="shared" si="17"/>
        <v>0</v>
      </c>
      <c r="AA33" s="129">
        <f t="shared" si="18"/>
        <v>0</v>
      </c>
      <c r="AB33" s="129">
        <f t="shared" si="19"/>
        <v>0</v>
      </c>
      <c r="AC33" s="155"/>
      <c r="AD33" s="128">
        <f t="shared" si="4"/>
        <v>0</v>
      </c>
      <c r="AE33" s="128">
        <f t="shared" si="5"/>
        <v>0</v>
      </c>
      <c r="AF33" s="128">
        <f t="shared" si="6"/>
        <v>0</v>
      </c>
      <c r="AG33" s="155"/>
      <c r="AH33" s="122">
        <f t="shared" si="7"/>
        <v>0</v>
      </c>
      <c r="AI33" s="122">
        <f t="shared" si="8"/>
        <v>0</v>
      </c>
      <c r="AJ33" s="122">
        <f t="shared" si="9"/>
        <v>0</v>
      </c>
      <c r="AK33" s="123" t="e">
        <f>'Compilation note et radar'!Q28</f>
        <v>#DIV/0!</v>
      </c>
    </row>
    <row r="34" spans="1:37" x14ac:dyDescent="0.2">
      <c r="A34" s="139"/>
      <c r="B34" s="139"/>
      <c r="C34" s="136"/>
      <c r="D34" s="141"/>
      <c r="E34" s="141"/>
      <c r="F34" s="141"/>
      <c r="G34" s="141"/>
      <c r="H34" s="142"/>
      <c r="I34" s="172">
        <f t="shared" si="0"/>
        <v>121.93018480492813</v>
      </c>
      <c r="J34" s="140"/>
      <c r="K34" s="140"/>
      <c r="L34" s="127">
        <f t="shared" si="10"/>
        <v>0</v>
      </c>
      <c r="M34" s="20" t="e">
        <f t="shared" si="11"/>
        <v>#DIV/0!</v>
      </c>
      <c r="N34" s="140"/>
      <c r="O34" s="140"/>
      <c r="P34" s="127">
        <f t="shared" si="12"/>
        <v>0</v>
      </c>
      <c r="Q34" s="20" t="e">
        <f t="shared" si="13"/>
        <v>#DIV/0!</v>
      </c>
      <c r="R34" s="140"/>
      <c r="S34" s="140"/>
      <c r="T34" s="140"/>
      <c r="U34" s="140"/>
      <c r="V34" s="140"/>
      <c r="W34" s="140"/>
      <c r="X34" s="140"/>
      <c r="Y34" s="154"/>
      <c r="Z34" s="129">
        <f t="shared" si="17"/>
        <v>0</v>
      </c>
      <c r="AA34" s="129">
        <f t="shared" si="18"/>
        <v>0</v>
      </c>
      <c r="AB34" s="129">
        <f t="shared" si="19"/>
        <v>0</v>
      </c>
      <c r="AC34" s="155"/>
      <c r="AD34" s="128">
        <f t="shared" si="4"/>
        <v>0</v>
      </c>
      <c r="AE34" s="128">
        <f t="shared" si="5"/>
        <v>0</v>
      </c>
      <c r="AF34" s="128">
        <f t="shared" si="6"/>
        <v>0</v>
      </c>
      <c r="AG34" s="155"/>
      <c r="AH34" s="122">
        <f t="shared" si="7"/>
        <v>0</v>
      </c>
      <c r="AI34" s="122">
        <f t="shared" si="8"/>
        <v>0</v>
      </c>
      <c r="AJ34" s="122">
        <f t="shared" si="9"/>
        <v>0</v>
      </c>
      <c r="AK34" s="123" t="e">
        <f>'Compilation note et radar'!Q29</f>
        <v>#DIV/0!</v>
      </c>
    </row>
    <row r="35" spans="1:37" s="117" customFormat="1" x14ac:dyDescent="0.2">
      <c r="A35" s="139"/>
      <c r="B35" s="139"/>
      <c r="C35" s="136"/>
      <c r="D35" s="141"/>
      <c r="E35" s="141"/>
      <c r="F35" s="141"/>
      <c r="G35" s="141"/>
      <c r="H35" s="142"/>
      <c r="I35" s="173">
        <f t="shared" si="0"/>
        <v>121.93018480492813</v>
      </c>
      <c r="J35" s="140"/>
      <c r="K35" s="140"/>
      <c r="L35" s="124">
        <f t="shared" si="10"/>
        <v>0</v>
      </c>
      <c r="M35" s="116" t="e">
        <f t="shared" si="11"/>
        <v>#DIV/0!</v>
      </c>
      <c r="N35" s="140"/>
      <c r="O35" s="140"/>
      <c r="P35" s="124">
        <f t="shared" si="12"/>
        <v>0</v>
      </c>
      <c r="Q35" s="116" t="e">
        <f t="shared" si="13"/>
        <v>#DIV/0!</v>
      </c>
      <c r="R35" s="140"/>
      <c r="S35" s="140"/>
      <c r="T35" s="140"/>
      <c r="U35" s="140"/>
      <c r="V35" s="140"/>
      <c r="W35" s="140"/>
      <c r="X35" s="140"/>
      <c r="Y35" s="154"/>
      <c r="Z35" s="129">
        <f t="shared" si="17"/>
        <v>0</v>
      </c>
      <c r="AA35" s="129">
        <f t="shared" si="18"/>
        <v>0</v>
      </c>
      <c r="AB35" s="129">
        <f t="shared" si="19"/>
        <v>0</v>
      </c>
      <c r="AC35" s="155"/>
      <c r="AD35" s="128">
        <f t="shared" si="4"/>
        <v>0</v>
      </c>
      <c r="AE35" s="128">
        <f t="shared" si="5"/>
        <v>0</v>
      </c>
      <c r="AF35" s="128">
        <f t="shared" si="6"/>
        <v>0</v>
      </c>
      <c r="AG35" s="155"/>
      <c r="AH35" s="125">
        <f t="shared" si="7"/>
        <v>0</v>
      </c>
      <c r="AI35" s="125">
        <f t="shared" si="8"/>
        <v>0</v>
      </c>
      <c r="AJ35" s="125">
        <f t="shared" si="9"/>
        <v>0</v>
      </c>
      <c r="AK35" s="126" t="e">
        <f>'Compilation note et radar'!Q30</f>
        <v>#DIV/0!</v>
      </c>
    </row>
    <row r="36" spans="1:37" x14ac:dyDescent="0.2">
      <c r="A36" s="139"/>
      <c r="B36" s="139"/>
      <c r="C36" s="136"/>
      <c r="D36" s="141"/>
      <c r="E36" s="141"/>
      <c r="F36" s="141"/>
      <c r="G36" s="141"/>
      <c r="H36" s="142"/>
      <c r="I36" s="172">
        <f t="shared" si="0"/>
        <v>121.93018480492813</v>
      </c>
      <c r="J36" s="140"/>
      <c r="K36" s="140"/>
      <c r="L36" s="127">
        <f t="shared" si="10"/>
        <v>0</v>
      </c>
      <c r="M36" s="20" t="e">
        <f t="shared" si="11"/>
        <v>#DIV/0!</v>
      </c>
      <c r="N36" s="140"/>
      <c r="O36" s="140"/>
      <c r="P36" s="127">
        <f t="shared" si="12"/>
        <v>0</v>
      </c>
      <c r="Q36" s="20" t="e">
        <f t="shared" si="13"/>
        <v>#DIV/0!</v>
      </c>
      <c r="R36" s="140"/>
      <c r="S36" s="140"/>
      <c r="T36" s="157"/>
      <c r="U36" s="140"/>
      <c r="V36" s="140"/>
      <c r="W36" s="157"/>
      <c r="X36" s="140"/>
      <c r="Y36" s="154"/>
      <c r="Z36" s="129">
        <f t="shared" si="17"/>
        <v>0</v>
      </c>
      <c r="AA36" s="129">
        <f t="shared" si="18"/>
        <v>0</v>
      </c>
      <c r="AB36" s="129">
        <f t="shared" si="19"/>
        <v>0</v>
      </c>
      <c r="AC36" s="158"/>
      <c r="AD36" s="128">
        <f t="shared" si="4"/>
        <v>0</v>
      </c>
      <c r="AE36" s="128">
        <f t="shared" si="5"/>
        <v>0</v>
      </c>
      <c r="AF36" s="128">
        <f t="shared" si="6"/>
        <v>0</v>
      </c>
      <c r="AG36" s="155"/>
      <c r="AH36" s="122">
        <f t="shared" si="7"/>
        <v>0</v>
      </c>
      <c r="AI36" s="122">
        <f t="shared" si="8"/>
        <v>0</v>
      </c>
      <c r="AJ36" s="122">
        <f t="shared" si="9"/>
        <v>0</v>
      </c>
      <c r="AK36" s="123" t="e">
        <f>'Compilation note et radar'!Q31</f>
        <v>#DIV/0!</v>
      </c>
    </row>
    <row r="37" spans="1:37" x14ac:dyDescent="0.2">
      <c r="A37" s="146"/>
      <c r="B37" s="146"/>
      <c r="C37" s="164"/>
      <c r="D37" s="146"/>
      <c r="E37" s="146"/>
      <c r="F37" s="146"/>
      <c r="G37" s="146"/>
      <c r="H37" s="165"/>
      <c r="I37" s="172">
        <f t="shared" si="0"/>
        <v>121.93018480492813</v>
      </c>
      <c r="J37" s="166"/>
      <c r="K37" s="166"/>
      <c r="L37" s="127">
        <f t="shared" si="10"/>
        <v>0</v>
      </c>
      <c r="M37" s="20" t="e">
        <f t="shared" si="11"/>
        <v>#DIV/0!</v>
      </c>
      <c r="N37" s="166"/>
      <c r="O37" s="166"/>
      <c r="P37" s="127">
        <f t="shared" si="12"/>
        <v>0</v>
      </c>
      <c r="Q37" s="20" t="e">
        <f t="shared" si="13"/>
        <v>#DIV/0!</v>
      </c>
      <c r="R37" s="166"/>
      <c r="S37" s="166"/>
      <c r="T37" s="166"/>
      <c r="U37" s="167"/>
      <c r="V37" s="167"/>
      <c r="W37" s="167"/>
      <c r="X37" s="168"/>
      <c r="Y37" s="169"/>
      <c r="Z37" s="122">
        <f t="shared" si="17"/>
        <v>0</v>
      </c>
      <c r="AA37" s="122">
        <f t="shared" si="18"/>
        <v>0</v>
      </c>
      <c r="AB37" s="122">
        <f t="shared" si="19"/>
        <v>0</v>
      </c>
      <c r="AC37" s="169"/>
      <c r="AD37" s="170">
        <f t="shared" si="4"/>
        <v>0</v>
      </c>
      <c r="AE37" s="170">
        <f t="shared" si="5"/>
        <v>0</v>
      </c>
      <c r="AF37" s="170">
        <f t="shared" si="6"/>
        <v>0</v>
      </c>
      <c r="AG37" s="169"/>
      <c r="AH37" s="122">
        <f t="shared" si="7"/>
        <v>0</v>
      </c>
      <c r="AI37" s="122">
        <f t="shared" si="8"/>
        <v>0</v>
      </c>
      <c r="AJ37" s="122">
        <f t="shared" si="9"/>
        <v>0</v>
      </c>
      <c r="AK37" s="123" t="e">
        <f>'Compilation note et radar'!Q32</f>
        <v>#DIV/0!</v>
      </c>
    </row>
    <row r="38" spans="1:37" x14ac:dyDescent="0.2">
      <c r="A38" s="146"/>
      <c r="B38" s="146"/>
      <c r="C38" s="164"/>
      <c r="D38" s="146"/>
      <c r="E38" s="146"/>
      <c r="F38" s="146"/>
      <c r="G38" s="146"/>
      <c r="H38" s="165"/>
      <c r="I38" s="172">
        <f t="shared" si="0"/>
        <v>121.93018480492813</v>
      </c>
      <c r="J38" s="166"/>
      <c r="K38" s="166"/>
      <c r="L38" s="127">
        <f t="shared" si="10"/>
        <v>0</v>
      </c>
      <c r="M38" s="20" t="e">
        <f t="shared" si="11"/>
        <v>#DIV/0!</v>
      </c>
      <c r="N38" s="166"/>
      <c r="O38" s="166"/>
      <c r="P38" s="127">
        <f t="shared" si="12"/>
        <v>0</v>
      </c>
      <c r="Q38" s="20" t="e">
        <f t="shared" si="13"/>
        <v>#DIV/0!</v>
      </c>
      <c r="R38" s="166"/>
      <c r="S38" s="166"/>
      <c r="T38" s="166"/>
      <c r="U38" s="167"/>
      <c r="V38" s="167"/>
      <c r="W38" s="167"/>
      <c r="X38" s="168"/>
      <c r="Y38" s="169"/>
      <c r="Z38" s="122">
        <f t="shared" si="17"/>
        <v>0</v>
      </c>
      <c r="AA38" s="122">
        <f t="shared" si="18"/>
        <v>0</v>
      </c>
      <c r="AB38" s="122">
        <f t="shared" si="19"/>
        <v>0</v>
      </c>
      <c r="AC38" s="169"/>
      <c r="AD38" s="170">
        <f t="shared" si="4"/>
        <v>0</v>
      </c>
      <c r="AE38" s="170">
        <f t="shared" si="5"/>
        <v>0</v>
      </c>
      <c r="AF38" s="170">
        <f t="shared" si="6"/>
        <v>0</v>
      </c>
      <c r="AG38" s="169"/>
      <c r="AH38" s="122">
        <f t="shared" si="7"/>
        <v>0</v>
      </c>
      <c r="AI38" s="122">
        <f t="shared" si="8"/>
        <v>0</v>
      </c>
      <c r="AJ38" s="122">
        <f t="shared" si="9"/>
        <v>0</v>
      </c>
      <c r="AK38" s="123" t="e">
        <f>'Compilation note et radar'!Q33</f>
        <v>#DIV/0!</v>
      </c>
    </row>
    <row r="39" spans="1:37" x14ac:dyDescent="0.2">
      <c r="A39" s="146"/>
      <c r="B39" s="146"/>
      <c r="C39" s="164"/>
      <c r="D39" s="146"/>
      <c r="E39" s="146"/>
      <c r="F39" s="146"/>
      <c r="G39" s="146"/>
      <c r="H39" s="165"/>
      <c r="I39" s="172">
        <f t="shared" si="0"/>
        <v>121.93018480492813</v>
      </c>
      <c r="J39" s="166"/>
      <c r="K39" s="166"/>
      <c r="L39" s="127">
        <f t="shared" si="10"/>
        <v>0</v>
      </c>
      <c r="M39" s="20" t="e">
        <f t="shared" si="11"/>
        <v>#DIV/0!</v>
      </c>
      <c r="N39" s="166"/>
      <c r="O39" s="166"/>
      <c r="P39" s="127">
        <f t="shared" si="12"/>
        <v>0</v>
      </c>
      <c r="Q39" s="20" t="e">
        <f t="shared" si="13"/>
        <v>#DIV/0!</v>
      </c>
      <c r="R39" s="166"/>
      <c r="S39" s="166"/>
      <c r="T39" s="166"/>
      <c r="U39" s="167"/>
      <c r="V39" s="167"/>
      <c r="W39" s="167"/>
      <c r="X39" s="168"/>
      <c r="Y39" s="169"/>
      <c r="Z39" s="122">
        <f t="shared" si="17"/>
        <v>0</v>
      </c>
      <c r="AA39" s="122">
        <f t="shared" si="18"/>
        <v>0</v>
      </c>
      <c r="AB39" s="122">
        <f t="shared" si="19"/>
        <v>0</v>
      </c>
      <c r="AC39" s="169"/>
      <c r="AD39" s="170">
        <f t="shared" si="4"/>
        <v>0</v>
      </c>
      <c r="AE39" s="170">
        <f t="shared" si="5"/>
        <v>0</v>
      </c>
      <c r="AF39" s="170">
        <f t="shared" si="6"/>
        <v>0</v>
      </c>
      <c r="AG39" s="169"/>
      <c r="AH39" s="122">
        <f t="shared" si="7"/>
        <v>0</v>
      </c>
      <c r="AI39" s="122">
        <f t="shared" si="8"/>
        <v>0</v>
      </c>
      <c r="AJ39" s="122">
        <f t="shared" si="9"/>
        <v>0</v>
      </c>
      <c r="AK39" s="123" t="e">
        <f>'Compilation note et radar'!Q34</f>
        <v>#DIV/0!</v>
      </c>
    </row>
    <row r="40" spans="1:37" x14ac:dyDescent="0.2">
      <c r="A40" s="146"/>
      <c r="B40" s="146"/>
      <c r="C40" s="164"/>
      <c r="D40" s="146"/>
      <c r="E40" s="146"/>
      <c r="F40" s="146"/>
      <c r="G40" s="146"/>
      <c r="H40" s="165"/>
      <c r="I40" s="172">
        <f t="shared" si="0"/>
        <v>121.93018480492813</v>
      </c>
      <c r="J40" s="166"/>
      <c r="K40" s="166"/>
      <c r="L40" s="127">
        <f t="shared" si="10"/>
        <v>0</v>
      </c>
      <c r="M40" s="20" t="e">
        <f t="shared" si="11"/>
        <v>#DIV/0!</v>
      </c>
      <c r="N40" s="166"/>
      <c r="O40" s="166"/>
      <c r="P40" s="127">
        <f t="shared" si="12"/>
        <v>0</v>
      </c>
      <c r="Q40" s="20" t="e">
        <f t="shared" si="13"/>
        <v>#DIV/0!</v>
      </c>
      <c r="R40" s="166"/>
      <c r="S40" s="166"/>
      <c r="T40" s="166"/>
      <c r="U40" s="167"/>
      <c r="V40" s="167"/>
      <c r="W40" s="167"/>
      <c r="X40" s="168"/>
      <c r="Y40" s="169"/>
      <c r="Z40" s="122">
        <f t="shared" si="17"/>
        <v>0</v>
      </c>
      <c r="AA40" s="122">
        <f t="shared" si="18"/>
        <v>0</v>
      </c>
      <c r="AB40" s="122">
        <f t="shared" si="19"/>
        <v>0</v>
      </c>
      <c r="AC40" s="169"/>
      <c r="AD40" s="170">
        <f t="shared" si="4"/>
        <v>0</v>
      </c>
      <c r="AE40" s="170">
        <f t="shared" si="5"/>
        <v>0</v>
      </c>
      <c r="AF40" s="170">
        <f t="shared" si="6"/>
        <v>0</v>
      </c>
      <c r="AG40" s="169"/>
      <c r="AH40" s="122">
        <f t="shared" si="7"/>
        <v>0</v>
      </c>
      <c r="AI40" s="122">
        <f t="shared" si="8"/>
        <v>0</v>
      </c>
      <c r="AJ40" s="122">
        <f t="shared" si="9"/>
        <v>0</v>
      </c>
      <c r="AK40" s="123" t="e">
        <f>'Compilation note et radar'!Q35</f>
        <v>#DIV/0!</v>
      </c>
    </row>
    <row r="41" spans="1:37" s="117" customFormat="1" x14ac:dyDescent="0.2">
      <c r="A41" s="160"/>
      <c r="B41" s="160"/>
      <c r="C41" s="160"/>
      <c r="D41" s="160"/>
      <c r="E41" s="160"/>
      <c r="F41" s="160"/>
      <c r="G41" s="160"/>
      <c r="H41" s="160"/>
      <c r="I41" s="161"/>
      <c r="L41" s="161"/>
      <c r="M41" s="161"/>
      <c r="P41" s="161"/>
      <c r="Q41" s="161"/>
      <c r="U41" s="162"/>
      <c r="V41" s="162"/>
      <c r="W41" s="162"/>
      <c r="X41" s="162"/>
      <c r="Y41" s="162"/>
      <c r="Z41" s="162"/>
      <c r="AA41" s="162"/>
      <c r="AB41" s="162"/>
      <c r="AC41" s="162"/>
      <c r="AD41" s="162"/>
      <c r="AE41" s="162"/>
      <c r="AF41" s="162"/>
      <c r="AG41" s="162"/>
      <c r="AH41" s="162"/>
      <c r="AI41" s="162"/>
      <c r="AJ41" s="162"/>
      <c r="AK41" s="163"/>
    </row>
    <row r="42" spans="1:37" s="117" customFormat="1" x14ac:dyDescent="0.2">
      <c r="A42" s="160"/>
      <c r="B42" s="160"/>
      <c r="C42" s="160"/>
      <c r="D42" s="160"/>
      <c r="E42" s="160"/>
      <c r="F42" s="160"/>
      <c r="G42" s="160"/>
      <c r="H42" s="160"/>
      <c r="I42" s="161"/>
      <c r="L42" s="161"/>
      <c r="M42" s="161"/>
      <c r="P42" s="161"/>
      <c r="Q42" s="161"/>
      <c r="U42" s="162"/>
      <c r="V42" s="162"/>
      <c r="W42" s="162"/>
      <c r="X42" s="162"/>
      <c r="Y42" s="162"/>
      <c r="Z42" s="162"/>
      <c r="AA42" s="162"/>
      <c r="AB42" s="162"/>
      <c r="AC42" s="162"/>
      <c r="AD42" s="162"/>
      <c r="AE42" s="162"/>
      <c r="AF42" s="162"/>
      <c r="AG42" s="162"/>
      <c r="AH42" s="162"/>
      <c r="AI42" s="162"/>
      <c r="AJ42" s="162"/>
      <c r="AK42" s="163"/>
    </row>
    <row r="43" spans="1:37" s="117" customFormat="1" x14ac:dyDescent="0.2">
      <c r="A43" s="160"/>
      <c r="B43" s="160"/>
      <c r="C43" s="160"/>
      <c r="D43" s="160"/>
      <c r="E43" s="160"/>
      <c r="F43" s="160"/>
      <c r="G43" s="160"/>
      <c r="H43" s="160"/>
      <c r="I43" s="161"/>
      <c r="L43" s="161"/>
      <c r="M43" s="161"/>
      <c r="P43" s="161"/>
      <c r="Q43" s="161"/>
      <c r="U43" s="162"/>
      <c r="V43" s="162"/>
      <c r="W43" s="162"/>
      <c r="X43" s="162"/>
      <c r="Y43" s="162"/>
      <c r="Z43" s="162"/>
      <c r="AA43" s="162"/>
      <c r="AB43" s="162"/>
      <c r="AC43" s="162"/>
      <c r="AD43" s="162"/>
      <c r="AE43" s="162"/>
      <c r="AF43" s="162"/>
      <c r="AG43" s="162"/>
      <c r="AH43" s="162"/>
      <c r="AI43" s="162"/>
      <c r="AJ43" s="162"/>
      <c r="AK43" s="163"/>
    </row>
    <row r="44" spans="1:37" s="117" customFormat="1" x14ac:dyDescent="0.2">
      <c r="A44" s="160"/>
      <c r="B44" s="160"/>
      <c r="C44" s="160"/>
      <c r="D44" s="160"/>
      <c r="E44" s="160"/>
      <c r="F44" s="160"/>
      <c r="G44" s="160"/>
      <c r="H44" s="160"/>
      <c r="I44" s="161"/>
      <c r="L44" s="161"/>
      <c r="M44" s="161"/>
      <c r="P44" s="161"/>
      <c r="Q44" s="161"/>
      <c r="U44" s="162"/>
      <c r="V44" s="162"/>
      <c r="W44" s="162"/>
      <c r="X44" s="162"/>
      <c r="Y44" s="162"/>
      <c r="Z44" s="162"/>
      <c r="AA44" s="162"/>
      <c r="AB44" s="162"/>
      <c r="AC44" s="162"/>
      <c r="AD44" s="162"/>
      <c r="AE44" s="162"/>
      <c r="AF44" s="162"/>
      <c r="AG44" s="162"/>
      <c r="AH44" s="162"/>
      <c r="AI44" s="162"/>
      <c r="AJ44" s="162"/>
      <c r="AK44" s="163"/>
    </row>
    <row r="45" spans="1:37" s="117" customFormat="1" x14ac:dyDescent="0.2">
      <c r="A45" s="160"/>
      <c r="B45" s="160"/>
      <c r="C45" s="160"/>
      <c r="D45" s="160"/>
      <c r="E45" s="160"/>
      <c r="F45" s="160"/>
      <c r="G45" s="160"/>
      <c r="H45" s="160"/>
      <c r="I45" s="161"/>
      <c r="L45" s="161"/>
      <c r="M45" s="161"/>
      <c r="P45" s="161"/>
      <c r="Q45" s="161"/>
      <c r="U45" s="162"/>
      <c r="V45" s="162"/>
      <c r="W45" s="162"/>
      <c r="X45" s="162"/>
      <c r="Y45" s="162"/>
      <c r="Z45" s="162"/>
      <c r="AA45" s="162"/>
      <c r="AB45" s="162"/>
      <c r="AC45" s="162"/>
      <c r="AD45" s="162"/>
      <c r="AE45" s="162"/>
      <c r="AF45" s="162"/>
      <c r="AG45" s="162"/>
      <c r="AH45" s="162"/>
      <c r="AI45" s="162"/>
      <c r="AJ45" s="162"/>
      <c r="AK45" s="163"/>
    </row>
    <row r="46" spans="1:37" s="117" customFormat="1" x14ac:dyDescent="0.2">
      <c r="A46" s="160"/>
      <c r="B46" s="160"/>
      <c r="C46" s="160"/>
      <c r="D46" s="160"/>
      <c r="E46" s="160"/>
      <c r="F46" s="160"/>
      <c r="G46" s="160"/>
      <c r="H46" s="160"/>
      <c r="I46" s="161"/>
      <c r="L46" s="161"/>
      <c r="M46" s="161"/>
      <c r="P46" s="161"/>
      <c r="Q46" s="161"/>
      <c r="U46" s="162"/>
      <c r="V46" s="162"/>
      <c r="W46" s="162"/>
      <c r="X46" s="162"/>
      <c r="Y46" s="162"/>
      <c r="Z46" s="162"/>
      <c r="AA46" s="162"/>
      <c r="AB46" s="162"/>
      <c r="AC46" s="162"/>
      <c r="AD46" s="162"/>
      <c r="AE46" s="162"/>
      <c r="AF46" s="162"/>
      <c r="AG46" s="162"/>
      <c r="AH46" s="162"/>
      <c r="AI46" s="162"/>
      <c r="AJ46" s="162"/>
      <c r="AK46" s="163"/>
    </row>
    <row r="47" spans="1:37" s="117" customFormat="1" x14ac:dyDescent="0.2">
      <c r="A47" s="160"/>
      <c r="B47" s="160"/>
      <c r="C47" s="160"/>
      <c r="D47" s="160"/>
      <c r="E47" s="160"/>
      <c r="F47" s="160"/>
      <c r="G47" s="160"/>
      <c r="H47" s="160"/>
      <c r="I47" s="161"/>
      <c r="L47" s="161"/>
      <c r="M47" s="161"/>
      <c r="P47" s="161"/>
      <c r="Q47" s="161"/>
      <c r="U47" s="162"/>
      <c r="V47" s="162"/>
      <c r="W47" s="162"/>
      <c r="X47" s="162"/>
      <c r="Y47" s="162"/>
      <c r="Z47" s="162"/>
      <c r="AA47" s="162"/>
      <c r="AB47" s="162"/>
      <c r="AC47" s="162"/>
      <c r="AD47" s="162"/>
      <c r="AE47" s="162"/>
      <c r="AF47" s="162"/>
      <c r="AG47" s="162"/>
      <c r="AH47" s="162"/>
      <c r="AI47" s="162"/>
      <c r="AJ47" s="162"/>
      <c r="AK47" s="163"/>
    </row>
    <row r="48" spans="1:37" s="117" customFormat="1" x14ac:dyDescent="0.2">
      <c r="A48" s="160"/>
      <c r="B48" s="160"/>
      <c r="C48" s="160"/>
      <c r="D48" s="160"/>
      <c r="E48" s="160"/>
      <c r="F48" s="160"/>
      <c r="G48" s="160"/>
      <c r="H48" s="160"/>
      <c r="I48" s="161"/>
      <c r="L48" s="161"/>
      <c r="M48" s="161"/>
      <c r="P48" s="161"/>
      <c r="Q48" s="161"/>
      <c r="U48" s="162"/>
      <c r="V48" s="162"/>
      <c r="W48" s="162"/>
      <c r="X48" s="162"/>
      <c r="Y48" s="162"/>
      <c r="Z48" s="162"/>
      <c r="AA48" s="162"/>
      <c r="AB48" s="162"/>
      <c r="AC48" s="162"/>
      <c r="AD48" s="162"/>
      <c r="AE48" s="162"/>
      <c r="AF48" s="162"/>
      <c r="AG48" s="162"/>
      <c r="AH48" s="162"/>
      <c r="AI48" s="162"/>
      <c r="AJ48" s="162"/>
      <c r="AK48" s="163"/>
    </row>
    <row r="49" spans="1:37" s="117" customFormat="1" x14ac:dyDescent="0.2">
      <c r="A49" s="160"/>
      <c r="B49" s="160"/>
      <c r="C49" s="160"/>
      <c r="D49" s="160"/>
      <c r="E49" s="160"/>
      <c r="F49" s="160"/>
      <c r="G49" s="160"/>
      <c r="H49" s="160"/>
      <c r="I49" s="161"/>
      <c r="L49" s="161"/>
      <c r="M49" s="161"/>
      <c r="P49" s="161"/>
      <c r="Q49" s="161"/>
      <c r="U49" s="162"/>
      <c r="V49" s="162"/>
      <c r="W49" s="162"/>
      <c r="X49" s="162"/>
      <c r="Y49" s="162"/>
      <c r="Z49" s="162"/>
      <c r="AA49" s="162"/>
      <c r="AB49" s="162"/>
      <c r="AC49" s="162"/>
      <c r="AD49" s="162"/>
      <c r="AE49" s="162"/>
      <c r="AF49" s="162"/>
      <c r="AG49" s="162"/>
      <c r="AH49" s="162"/>
      <c r="AI49" s="162"/>
      <c r="AJ49" s="162"/>
      <c r="AK49" s="163"/>
    </row>
    <row r="50" spans="1:37" s="117" customFormat="1" x14ac:dyDescent="0.2">
      <c r="A50" s="160"/>
      <c r="B50" s="160"/>
      <c r="C50" s="160"/>
      <c r="D50" s="160"/>
      <c r="E50" s="160"/>
      <c r="F50" s="160"/>
      <c r="G50" s="160"/>
      <c r="H50" s="160"/>
      <c r="I50" s="161"/>
      <c r="L50" s="161"/>
      <c r="M50" s="161"/>
      <c r="P50" s="161"/>
      <c r="Q50" s="161"/>
      <c r="U50" s="162"/>
      <c r="V50" s="162"/>
      <c r="W50" s="162"/>
      <c r="X50" s="162"/>
      <c r="Y50" s="162"/>
      <c r="Z50" s="162"/>
      <c r="AA50" s="162"/>
      <c r="AB50" s="162"/>
      <c r="AC50" s="162"/>
      <c r="AD50" s="162"/>
      <c r="AE50" s="162"/>
      <c r="AF50" s="162"/>
      <c r="AG50" s="162"/>
      <c r="AH50" s="162"/>
      <c r="AI50" s="162"/>
      <c r="AJ50" s="162"/>
      <c r="AK50" s="163"/>
    </row>
    <row r="51" spans="1:37" s="117" customFormat="1" x14ac:dyDescent="0.2">
      <c r="A51" s="160"/>
      <c r="B51" s="160"/>
      <c r="C51" s="160"/>
      <c r="D51" s="160"/>
      <c r="E51" s="160"/>
      <c r="F51" s="160"/>
      <c r="G51" s="160"/>
      <c r="H51" s="160"/>
      <c r="I51" s="161"/>
      <c r="L51" s="161"/>
      <c r="M51" s="161"/>
      <c r="P51" s="161"/>
      <c r="Q51" s="161"/>
      <c r="U51" s="162"/>
      <c r="V51" s="162"/>
      <c r="W51" s="162"/>
      <c r="X51" s="162"/>
      <c r="Y51" s="162"/>
      <c r="Z51" s="162"/>
      <c r="AA51" s="162"/>
      <c r="AB51" s="162"/>
      <c r="AC51" s="162"/>
      <c r="AD51" s="162"/>
      <c r="AE51" s="162"/>
      <c r="AF51" s="162"/>
      <c r="AG51" s="162"/>
      <c r="AH51" s="162"/>
      <c r="AI51" s="162"/>
      <c r="AJ51" s="162"/>
      <c r="AK51" s="163"/>
    </row>
    <row r="52" spans="1:37" s="117" customFormat="1" x14ac:dyDescent="0.2">
      <c r="A52" s="160"/>
      <c r="B52" s="160"/>
      <c r="C52" s="160"/>
      <c r="D52" s="160"/>
      <c r="E52" s="160"/>
      <c r="F52" s="160"/>
      <c r="G52" s="160"/>
      <c r="H52" s="160"/>
      <c r="I52" s="161"/>
      <c r="L52" s="161"/>
      <c r="M52" s="161"/>
      <c r="P52" s="161"/>
      <c r="Q52" s="161"/>
      <c r="U52" s="162"/>
      <c r="V52" s="162"/>
      <c r="W52" s="162"/>
      <c r="X52" s="162"/>
      <c r="Y52" s="162"/>
      <c r="Z52" s="162"/>
      <c r="AA52" s="162"/>
      <c r="AB52" s="162"/>
      <c r="AC52" s="162"/>
      <c r="AD52" s="162"/>
      <c r="AE52" s="162"/>
      <c r="AF52" s="162"/>
      <c r="AG52" s="162"/>
      <c r="AH52" s="162"/>
      <c r="AI52" s="162"/>
      <c r="AJ52" s="162"/>
      <c r="AK52" s="163"/>
    </row>
    <row r="53" spans="1:37" s="117" customFormat="1" x14ac:dyDescent="0.2">
      <c r="A53" s="160"/>
      <c r="B53" s="160"/>
      <c r="C53" s="160"/>
      <c r="D53" s="160"/>
      <c r="E53" s="160"/>
      <c r="F53" s="160"/>
      <c r="G53" s="160"/>
      <c r="H53" s="160"/>
      <c r="I53" s="161"/>
      <c r="L53" s="161"/>
      <c r="M53" s="161"/>
      <c r="P53" s="161"/>
      <c r="Q53" s="161"/>
      <c r="U53" s="162"/>
      <c r="V53" s="162"/>
      <c r="W53" s="162"/>
      <c r="X53" s="162"/>
      <c r="Y53" s="162"/>
      <c r="Z53" s="162"/>
      <c r="AA53" s="162"/>
      <c r="AB53" s="162"/>
      <c r="AC53" s="162"/>
      <c r="AD53" s="162"/>
      <c r="AE53" s="162"/>
      <c r="AF53" s="162"/>
      <c r="AG53" s="162"/>
      <c r="AH53" s="162"/>
      <c r="AI53" s="162"/>
      <c r="AJ53" s="162"/>
      <c r="AK53" s="163"/>
    </row>
    <row r="54" spans="1:37" s="117" customFormat="1" x14ac:dyDescent="0.2">
      <c r="A54" s="160"/>
      <c r="B54" s="160"/>
      <c r="C54" s="160"/>
      <c r="D54" s="160"/>
      <c r="E54" s="160"/>
      <c r="F54" s="160"/>
      <c r="G54" s="160"/>
      <c r="H54" s="160"/>
      <c r="I54" s="161"/>
      <c r="L54" s="161"/>
      <c r="M54" s="161"/>
      <c r="P54" s="161"/>
      <c r="Q54" s="161"/>
      <c r="U54" s="162"/>
      <c r="V54" s="162"/>
      <c r="W54" s="162"/>
      <c r="X54" s="162"/>
      <c r="Y54" s="162"/>
      <c r="Z54" s="162"/>
      <c r="AA54" s="162"/>
      <c r="AB54" s="162"/>
      <c r="AC54" s="162"/>
      <c r="AD54" s="162"/>
      <c r="AE54" s="162"/>
      <c r="AF54" s="162"/>
      <c r="AG54" s="162"/>
      <c r="AH54" s="162"/>
      <c r="AI54" s="162"/>
      <c r="AJ54" s="162"/>
      <c r="AK54" s="163"/>
    </row>
    <row r="55" spans="1:37" s="117" customFormat="1" x14ac:dyDescent="0.2">
      <c r="A55" s="160"/>
      <c r="B55" s="160"/>
      <c r="C55" s="160"/>
      <c r="D55" s="160"/>
      <c r="E55" s="160"/>
      <c r="F55" s="160"/>
      <c r="G55" s="160"/>
      <c r="H55" s="160"/>
      <c r="I55" s="161"/>
      <c r="L55" s="161"/>
      <c r="M55" s="161"/>
      <c r="P55" s="161"/>
      <c r="Q55" s="161"/>
      <c r="U55" s="162"/>
      <c r="V55" s="162"/>
      <c r="W55" s="162"/>
      <c r="X55" s="162"/>
      <c r="Y55" s="162"/>
      <c r="Z55" s="162"/>
      <c r="AA55" s="162"/>
      <c r="AB55" s="162"/>
      <c r="AC55" s="162"/>
      <c r="AD55" s="162"/>
      <c r="AE55" s="162"/>
      <c r="AF55" s="162"/>
      <c r="AG55" s="162"/>
      <c r="AH55" s="162"/>
      <c r="AI55" s="162"/>
      <c r="AJ55" s="162"/>
      <c r="AK55" s="163"/>
    </row>
    <row r="56" spans="1:37" s="117" customFormat="1" x14ac:dyDescent="0.2">
      <c r="A56" s="160"/>
      <c r="B56" s="160"/>
      <c r="C56" s="160"/>
      <c r="D56" s="160"/>
      <c r="E56" s="160"/>
      <c r="F56" s="160"/>
      <c r="G56" s="160"/>
      <c r="H56" s="160"/>
      <c r="I56" s="161"/>
      <c r="L56" s="161"/>
      <c r="M56" s="161"/>
      <c r="P56" s="161"/>
      <c r="Q56" s="161"/>
      <c r="U56" s="162"/>
      <c r="V56" s="162"/>
      <c r="W56" s="162"/>
      <c r="X56" s="162"/>
      <c r="Y56" s="162"/>
      <c r="Z56" s="162"/>
      <c r="AA56" s="162"/>
      <c r="AB56" s="162"/>
      <c r="AC56" s="162"/>
      <c r="AD56" s="162"/>
      <c r="AE56" s="162"/>
      <c r="AF56" s="162"/>
      <c r="AG56" s="162"/>
      <c r="AH56" s="162"/>
      <c r="AI56" s="162"/>
      <c r="AJ56" s="162"/>
      <c r="AK56" s="163"/>
    </row>
    <row r="57" spans="1:37" s="117" customFormat="1" x14ac:dyDescent="0.2">
      <c r="A57" s="160"/>
      <c r="B57" s="160"/>
      <c r="C57" s="160"/>
      <c r="D57" s="160"/>
      <c r="E57" s="160"/>
      <c r="F57" s="160"/>
      <c r="G57" s="160"/>
      <c r="H57" s="160"/>
      <c r="I57" s="161"/>
      <c r="L57" s="161"/>
      <c r="M57" s="161"/>
      <c r="P57" s="161"/>
      <c r="Q57" s="161"/>
      <c r="U57" s="162"/>
      <c r="V57" s="162"/>
      <c r="W57" s="162"/>
      <c r="X57" s="162"/>
      <c r="Y57" s="162"/>
      <c r="Z57" s="162"/>
      <c r="AA57" s="162"/>
      <c r="AB57" s="162"/>
      <c r="AC57" s="162"/>
      <c r="AD57" s="162"/>
      <c r="AE57" s="162"/>
      <c r="AF57" s="162"/>
      <c r="AG57" s="162"/>
      <c r="AH57" s="162"/>
      <c r="AI57" s="162"/>
      <c r="AJ57" s="162"/>
      <c r="AK57" s="163"/>
    </row>
    <row r="58" spans="1:37" s="117" customFormat="1" x14ac:dyDescent="0.2">
      <c r="A58" s="160"/>
      <c r="B58" s="160"/>
      <c r="C58" s="160"/>
      <c r="D58" s="160"/>
      <c r="E58" s="160"/>
      <c r="F58" s="160"/>
      <c r="G58" s="160"/>
      <c r="H58" s="160"/>
      <c r="I58" s="161"/>
      <c r="L58" s="161"/>
      <c r="M58" s="161"/>
      <c r="P58" s="161"/>
      <c r="Q58" s="161"/>
      <c r="U58" s="162"/>
      <c r="V58" s="162"/>
      <c r="W58" s="162"/>
      <c r="X58" s="162"/>
      <c r="Y58" s="162"/>
      <c r="Z58" s="162"/>
      <c r="AA58" s="162"/>
      <c r="AB58" s="162"/>
      <c r="AC58" s="162"/>
      <c r="AD58" s="162"/>
      <c r="AE58" s="162"/>
      <c r="AF58" s="162"/>
      <c r="AG58" s="162"/>
      <c r="AH58" s="162"/>
      <c r="AI58" s="162"/>
      <c r="AJ58" s="162"/>
      <c r="AK58" s="163"/>
    </row>
    <row r="59" spans="1:37" s="117" customFormat="1" x14ac:dyDescent="0.2">
      <c r="A59" s="160"/>
      <c r="B59" s="160"/>
      <c r="C59" s="160"/>
      <c r="D59" s="160"/>
      <c r="E59" s="160"/>
      <c r="F59" s="160"/>
      <c r="G59" s="160"/>
      <c r="H59" s="160"/>
      <c r="I59" s="161"/>
      <c r="L59" s="161"/>
      <c r="M59" s="161"/>
      <c r="P59" s="161"/>
      <c r="Q59" s="161"/>
      <c r="U59" s="162"/>
      <c r="V59" s="162"/>
      <c r="W59" s="162"/>
      <c r="X59" s="162"/>
      <c r="Y59" s="162"/>
      <c r="Z59" s="162"/>
      <c r="AA59" s="162"/>
      <c r="AB59" s="162"/>
      <c r="AC59" s="162"/>
      <c r="AD59" s="162"/>
      <c r="AE59" s="162"/>
      <c r="AF59" s="162"/>
      <c r="AG59" s="162"/>
      <c r="AH59" s="162"/>
      <c r="AI59" s="162"/>
      <c r="AJ59" s="162"/>
      <c r="AK59" s="163"/>
    </row>
    <row r="60" spans="1:37" s="117" customFormat="1" x14ac:dyDescent="0.2">
      <c r="A60" s="160"/>
      <c r="B60" s="160"/>
      <c r="C60" s="160"/>
      <c r="D60" s="160"/>
      <c r="E60" s="160"/>
      <c r="F60" s="160"/>
      <c r="G60" s="160"/>
      <c r="H60" s="160"/>
      <c r="I60" s="161"/>
      <c r="L60" s="161"/>
      <c r="M60" s="161"/>
      <c r="P60" s="161"/>
      <c r="Q60" s="161"/>
      <c r="U60" s="162"/>
      <c r="V60" s="162"/>
      <c r="W60" s="162"/>
      <c r="X60" s="162"/>
      <c r="Y60" s="162"/>
      <c r="Z60" s="162"/>
      <c r="AA60" s="162"/>
      <c r="AB60" s="162"/>
      <c r="AC60" s="162"/>
      <c r="AD60" s="162"/>
      <c r="AE60" s="162"/>
      <c r="AF60" s="162"/>
      <c r="AG60" s="162"/>
      <c r="AH60" s="162"/>
      <c r="AI60" s="162"/>
      <c r="AJ60" s="162"/>
      <c r="AK60" s="163"/>
    </row>
    <row r="61" spans="1:37" s="117" customFormat="1" x14ac:dyDescent="0.2">
      <c r="A61" s="160"/>
      <c r="B61" s="160"/>
      <c r="C61" s="160"/>
      <c r="D61" s="160"/>
      <c r="E61" s="160"/>
      <c r="F61" s="160"/>
      <c r="G61" s="160"/>
      <c r="H61" s="160"/>
      <c r="I61" s="161"/>
      <c r="L61" s="161"/>
      <c r="M61" s="161"/>
      <c r="P61" s="161"/>
      <c r="Q61" s="161"/>
      <c r="U61" s="162"/>
      <c r="V61" s="162"/>
      <c r="W61" s="162"/>
      <c r="X61" s="162"/>
      <c r="Y61" s="162"/>
      <c r="Z61" s="162"/>
      <c r="AA61" s="162"/>
      <c r="AB61" s="162"/>
      <c r="AC61" s="162"/>
      <c r="AD61" s="162"/>
      <c r="AE61" s="162"/>
      <c r="AF61" s="162"/>
      <c r="AG61" s="162"/>
      <c r="AH61" s="162"/>
      <c r="AI61" s="162"/>
      <c r="AJ61" s="162"/>
      <c r="AK61" s="163"/>
    </row>
    <row r="62" spans="1:37" s="117" customFormat="1" x14ac:dyDescent="0.2">
      <c r="A62" s="160"/>
      <c r="B62" s="160"/>
      <c r="C62" s="160"/>
      <c r="D62" s="160"/>
      <c r="E62" s="160"/>
      <c r="F62" s="160"/>
      <c r="G62" s="160"/>
      <c r="H62" s="160"/>
      <c r="I62" s="161"/>
      <c r="L62" s="161"/>
      <c r="M62" s="161"/>
      <c r="P62" s="161"/>
      <c r="Q62" s="161"/>
      <c r="U62" s="162"/>
      <c r="V62" s="162"/>
      <c r="W62" s="162"/>
      <c r="X62" s="162"/>
      <c r="Y62" s="162"/>
      <c r="Z62" s="162"/>
      <c r="AA62" s="162"/>
      <c r="AB62" s="162"/>
      <c r="AC62" s="162"/>
      <c r="AD62" s="162"/>
      <c r="AE62" s="162"/>
      <c r="AF62" s="162"/>
      <c r="AG62" s="162"/>
      <c r="AH62" s="162"/>
      <c r="AI62" s="162"/>
      <c r="AJ62" s="162"/>
      <c r="AK62" s="163"/>
    </row>
    <row r="63" spans="1:37" s="117" customFormat="1" x14ac:dyDescent="0.2">
      <c r="A63" s="160"/>
      <c r="B63" s="160"/>
      <c r="C63" s="160"/>
      <c r="D63" s="160"/>
      <c r="E63" s="160"/>
      <c r="F63" s="160"/>
      <c r="G63" s="160"/>
      <c r="H63" s="160"/>
      <c r="I63" s="161"/>
      <c r="L63" s="161"/>
      <c r="M63" s="161"/>
      <c r="P63" s="161"/>
      <c r="Q63" s="161"/>
      <c r="U63" s="162"/>
      <c r="V63" s="162"/>
      <c r="W63" s="162"/>
      <c r="X63" s="162"/>
      <c r="Y63" s="162"/>
      <c r="Z63" s="162"/>
      <c r="AA63" s="162"/>
      <c r="AB63" s="162"/>
      <c r="AC63" s="162"/>
      <c r="AD63" s="162"/>
      <c r="AE63" s="162"/>
      <c r="AF63" s="162"/>
      <c r="AG63" s="162"/>
      <c r="AH63" s="162"/>
      <c r="AI63" s="162"/>
      <c r="AJ63" s="162"/>
      <c r="AK63" s="163"/>
    </row>
    <row r="64" spans="1:37" s="117" customFormat="1" x14ac:dyDescent="0.2">
      <c r="A64" s="160"/>
      <c r="B64" s="160"/>
      <c r="C64" s="160"/>
      <c r="D64" s="160"/>
      <c r="E64" s="160"/>
      <c r="F64" s="160"/>
      <c r="G64" s="160"/>
      <c r="H64" s="160"/>
      <c r="I64" s="161"/>
      <c r="L64" s="161"/>
      <c r="M64" s="161"/>
      <c r="P64" s="161"/>
      <c r="Q64" s="161"/>
      <c r="U64" s="162"/>
      <c r="V64" s="162"/>
      <c r="W64" s="162"/>
      <c r="X64" s="162"/>
      <c r="Y64" s="162"/>
      <c r="Z64" s="162"/>
      <c r="AA64" s="162"/>
      <c r="AB64" s="162"/>
      <c r="AC64" s="162"/>
      <c r="AD64" s="162"/>
      <c r="AE64" s="162"/>
      <c r="AF64" s="162"/>
      <c r="AG64" s="162"/>
      <c r="AH64" s="162"/>
      <c r="AI64" s="162"/>
      <c r="AJ64" s="162"/>
      <c r="AK64" s="163"/>
    </row>
    <row r="65" spans="1:37" s="117" customFormat="1" x14ac:dyDescent="0.2">
      <c r="A65" s="160"/>
      <c r="B65" s="160"/>
      <c r="C65" s="160"/>
      <c r="D65" s="160"/>
      <c r="E65" s="160"/>
      <c r="F65" s="160"/>
      <c r="G65" s="160"/>
      <c r="H65" s="160"/>
      <c r="I65" s="161"/>
      <c r="L65" s="161"/>
      <c r="M65" s="161"/>
      <c r="P65" s="161"/>
      <c r="Q65" s="161"/>
      <c r="U65" s="162"/>
      <c r="V65" s="162"/>
      <c r="W65" s="162"/>
      <c r="X65" s="162"/>
      <c r="Y65" s="162"/>
      <c r="Z65" s="162"/>
      <c r="AA65" s="162"/>
      <c r="AB65" s="162"/>
      <c r="AC65" s="162"/>
      <c r="AD65" s="162"/>
      <c r="AE65" s="162"/>
      <c r="AF65" s="162"/>
      <c r="AG65" s="162"/>
      <c r="AH65" s="162"/>
      <c r="AI65" s="162"/>
      <c r="AJ65" s="162"/>
      <c r="AK65" s="163"/>
    </row>
    <row r="66" spans="1:37" s="117" customFormat="1" x14ac:dyDescent="0.2">
      <c r="A66" s="160"/>
      <c r="B66" s="160"/>
      <c r="C66" s="160"/>
      <c r="D66" s="160"/>
      <c r="E66" s="160"/>
      <c r="F66" s="160"/>
      <c r="G66" s="160"/>
      <c r="H66" s="160"/>
      <c r="I66" s="161"/>
      <c r="L66" s="161"/>
      <c r="M66" s="161"/>
      <c r="P66" s="161"/>
      <c r="Q66" s="161"/>
      <c r="U66" s="162"/>
      <c r="V66" s="162"/>
      <c r="W66" s="162"/>
      <c r="X66" s="162"/>
      <c r="Y66" s="162"/>
      <c r="Z66" s="162"/>
      <c r="AA66" s="162"/>
      <c r="AB66" s="162"/>
      <c r="AC66" s="162"/>
      <c r="AD66" s="162"/>
      <c r="AE66" s="162"/>
      <c r="AF66" s="162"/>
      <c r="AG66" s="162"/>
      <c r="AH66" s="162"/>
      <c r="AI66" s="162"/>
      <c r="AJ66" s="162"/>
      <c r="AK66" s="163"/>
    </row>
    <row r="67" spans="1:37" s="117" customFormat="1" x14ac:dyDescent="0.2">
      <c r="A67" s="160"/>
      <c r="B67" s="160"/>
      <c r="C67" s="160"/>
      <c r="D67" s="160"/>
      <c r="E67" s="160"/>
      <c r="F67" s="160"/>
      <c r="G67" s="160"/>
      <c r="H67" s="160"/>
      <c r="I67" s="161"/>
      <c r="L67" s="161"/>
      <c r="M67" s="161"/>
      <c r="P67" s="161"/>
      <c r="Q67" s="161"/>
      <c r="U67" s="162"/>
      <c r="V67" s="162"/>
      <c r="W67" s="162"/>
      <c r="X67" s="162"/>
      <c r="Y67" s="162"/>
      <c r="Z67" s="162"/>
      <c r="AA67" s="162"/>
      <c r="AB67" s="162"/>
      <c r="AC67" s="162"/>
      <c r="AD67" s="162"/>
      <c r="AE67" s="162"/>
      <c r="AF67" s="162"/>
      <c r="AG67" s="162"/>
      <c r="AH67" s="162"/>
      <c r="AI67" s="162"/>
      <c r="AJ67" s="162"/>
      <c r="AK67" s="163"/>
    </row>
    <row r="68" spans="1:37" s="117" customFormat="1" x14ac:dyDescent="0.2">
      <c r="A68" s="160"/>
      <c r="B68" s="160"/>
      <c r="C68" s="160"/>
      <c r="D68" s="160"/>
      <c r="E68" s="160"/>
      <c r="F68" s="160"/>
      <c r="G68" s="160"/>
      <c r="H68" s="160"/>
      <c r="I68" s="161"/>
      <c r="L68" s="161"/>
      <c r="M68" s="161"/>
      <c r="P68" s="161"/>
      <c r="Q68" s="161"/>
      <c r="U68" s="162"/>
      <c r="V68" s="162"/>
      <c r="W68" s="162"/>
      <c r="X68" s="162"/>
      <c r="Y68" s="162"/>
      <c r="Z68" s="162"/>
      <c r="AA68" s="162"/>
      <c r="AB68" s="162"/>
      <c r="AC68" s="162"/>
      <c r="AD68" s="162"/>
      <c r="AE68" s="162"/>
      <c r="AF68" s="162"/>
      <c r="AG68" s="162"/>
      <c r="AH68" s="162"/>
      <c r="AI68" s="162"/>
      <c r="AJ68" s="162"/>
      <c r="AK68" s="163"/>
    </row>
    <row r="69" spans="1:37" s="117" customFormat="1" x14ac:dyDescent="0.2">
      <c r="A69" s="160"/>
      <c r="B69" s="160"/>
      <c r="C69" s="160"/>
      <c r="D69" s="160"/>
      <c r="E69" s="160"/>
      <c r="F69" s="160"/>
      <c r="G69" s="160"/>
      <c r="H69" s="160"/>
      <c r="I69" s="161"/>
      <c r="L69" s="161"/>
      <c r="M69" s="161"/>
      <c r="P69" s="161"/>
      <c r="Q69" s="161"/>
      <c r="U69" s="162"/>
      <c r="V69" s="162"/>
      <c r="W69" s="162"/>
      <c r="X69" s="162"/>
      <c r="Y69" s="162"/>
      <c r="Z69" s="162"/>
      <c r="AA69" s="162"/>
      <c r="AB69" s="162"/>
      <c r="AC69" s="162"/>
      <c r="AD69" s="162"/>
      <c r="AE69" s="162"/>
      <c r="AF69" s="162"/>
      <c r="AG69" s="162"/>
      <c r="AH69" s="162"/>
      <c r="AI69" s="162"/>
      <c r="AJ69" s="162"/>
      <c r="AK69" s="163"/>
    </row>
    <row r="70" spans="1:37" s="117" customFormat="1" x14ac:dyDescent="0.2">
      <c r="A70" s="160"/>
      <c r="B70" s="160"/>
      <c r="C70" s="160"/>
      <c r="D70" s="160"/>
      <c r="E70" s="160"/>
      <c r="F70" s="160"/>
      <c r="G70" s="160"/>
      <c r="H70" s="160"/>
      <c r="I70" s="161"/>
      <c r="L70" s="161"/>
      <c r="M70" s="161"/>
      <c r="P70" s="161"/>
      <c r="Q70" s="161"/>
      <c r="U70" s="162"/>
      <c r="V70" s="162"/>
      <c r="W70" s="162"/>
      <c r="X70" s="162"/>
      <c r="Y70" s="162"/>
      <c r="Z70" s="162"/>
      <c r="AA70" s="162"/>
      <c r="AB70" s="162"/>
      <c r="AC70" s="162"/>
      <c r="AD70" s="162"/>
      <c r="AE70" s="162"/>
      <c r="AF70" s="162"/>
      <c r="AG70" s="162"/>
      <c r="AH70" s="162"/>
      <c r="AI70" s="162"/>
      <c r="AJ70" s="162"/>
      <c r="AK70" s="163"/>
    </row>
    <row r="71" spans="1:37" s="117" customFormat="1" x14ac:dyDescent="0.2">
      <c r="A71" s="160"/>
      <c r="B71" s="160"/>
      <c r="C71" s="160"/>
      <c r="D71" s="160"/>
      <c r="E71" s="160"/>
      <c r="F71" s="160"/>
      <c r="G71" s="160"/>
      <c r="H71" s="160"/>
      <c r="I71" s="161"/>
      <c r="L71" s="161"/>
      <c r="M71" s="161"/>
      <c r="P71" s="161"/>
      <c r="Q71" s="161"/>
      <c r="U71" s="162"/>
      <c r="V71" s="162"/>
      <c r="W71" s="162"/>
      <c r="X71" s="162"/>
      <c r="Y71" s="162"/>
      <c r="Z71" s="162"/>
      <c r="AA71" s="162"/>
      <c r="AB71" s="162"/>
      <c r="AC71" s="162"/>
      <c r="AD71" s="162"/>
      <c r="AE71" s="162"/>
      <c r="AF71" s="162"/>
      <c r="AG71" s="162"/>
      <c r="AH71" s="162"/>
      <c r="AI71" s="162"/>
      <c r="AJ71" s="162"/>
      <c r="AK71" s="163"/>
    </row>
    <row r="72" spans="1:37" s="117" customFormat="1" x14ac:dyDescent="0.2">
      <c r="A72" s="160"/>
      <c r="B72" s="160"/>
      <c r="C72" s="160"/>
      <c r="D72" s="160"/>
      <c r="E72" s="160"/>
      <c r="F72" s="160"/>
      <c r="G72" s="160"/>
      <c r="H72" s="160"/>
      <c r="I72" s="161"/>
      <c r="L72" s="161"/>
      <c r="M72" s="161"/>
      <c r="P72" s="161"/>
      <c r="Q72" s="161"/>
      <c r="U72" s="162"/>
      <c r="V72" s="162"/>
      <c r="W72" s="162"/>
      <c r="X72" s="162"/>
      <c r="Y72" s="162"/>
      <c r="Z72" s="162"/>
      <c r="AA72" s="162"/>
      <c r="AB72" s="162"/>
      <c r="AC72" s="162"/>
      <c r="AD72" s="162"/>
      <c r="AE72" s="162"/>
      <c r="AF72" s="162"/>
      <c r="AG72" s="162"/>
      <c r="AH72" s="162"/>
      <c r="AI72" s="162"/>
      <c r="AJ72" s="162"/>
      <c r="AK72" s="163"/>
    </row>
    <row r="73" spans="1:37" s="117" customFormat="1" x14ac:dyDescent="0.2">
      <c r="A73" s="160"/>
      <c r="B73" s="160"/>
      <c r="C73" s="160"/>
      <c r="D73" s="160"/>
      <c r="E73" s="160"/>
      <c r="F73" s="160"/>
      <c r="G73" s="160"/>
      <c r="H73" s="160"/>
      <c r="I73" s="161"/>
      <c r="L73" s="161"/>
      <c r="M73" s="161"/>
      <c r="P73" s="161"/>
      <c r="Q73" s="161"/>
      <c r="U73" s="162"/>
      <c r="V73" s="162"/>
      <c r="W73" s="162"/>
      <c r="X73" s="162"/>
      <c r="Y73" s="162"/>
      <c r="Z73" s="162"/>
      <c r="AA73" s="162"/>
      <c r="AB73" s="162"/>
      <c r="AC73" s="162"/>
      <c r="AD73" s="162"/>
      <c r="AE73" s="162"/>
      <c r="AF73" s="162"/>
      <c r="AG73" s="162"/>
      <c r="AH73" s="162"/>
      <c r="AI73" s="162"/>
      <c r="AJ73" s="162"/>
      <c r="AK73" s="163"/>
    </row>
    <row r="74" spans="1:37" s="117" customFormat="1" x14ac:dyDescent="0.2">
      <c r="A74" s="160"/>
      <c r="B74" s="160"/>
      <c r="C74" s="160"/>
      <c r="D74" s="160"/>
      <c r="E74" s="160"/>
      <c r="F74" s="160"/>
      <c r="G74" s="160"/>
      <c r="H74" s="160"/>
      <c r="I74" s="161"/>
      <c r="L74" s="161"/>
      <c r="M74" s="161"/>
      <c r="P74" s="161"/>
      <c r="Q74" s="161"/>
      <c r="U74" s="162"/>
      <c r="V74" s="162"/>
      <c r="W74" s="162"/>
      <c r="X74" s="162"/>
      <c r="Y74" s="162"/>
      <c r="Z74" s="162"/>
      <c r="AA74" s="162"/>
      <c r="AB74" s="162"/>
      <c r="AC74" s="162"/>
      <c r="AD74" s="162"/>
      <c r="AE74" s="162"/>
      <c r="AF74" s="162"/>
      <c r="AG74" s="162"/>
      <c r="AH74" s="162"/>
      <c r="AI74" s="162"/>
      <c r="AJ74" s="162"/>
      <c r="AK74" s="163"/>
    </row>
    <row r="75" spans="1:37" s="117" customFormat="1" x14ac:dyDescent="0.2">
      <c r="A75" s="160"/>
      <c r="B75" s="160"/>
      <c r="C75" s="160"/>
      <c r="D75" s="160"/>
      <c r="E75" s="160"/>
      <c r="F75" s="160"/>
      <c r="G75" s="160"/>
      <c r="H75" s="160"/>
      <c r="I75" s="161"/>
      <c r="L75" s="161"/>
      <c r="M75" s="161"/>
      <c r="P75" s="161"/>
      <c r="Q75" s="161"/>
      <c r="U75" s="162"/>
      <c r="V75" s="162"/>
      <c r="W75" s="162"/>
      <c r="X75" s="162"/>
      <c r="Y75" s="162"/>
      <c r="Z75" s="162"/>
      <c r="AA75" s="162"/>
      <c r="AB75" s="162"/>
      <c r="AC75" s="162"/>
      <c r="AD75" s="162"/>
      <c r="AE75" s="162"/>
      <c r="AF75" s="162"/>
      <c r="AG75" s="162"/>
      <c r="AH75" s="162"/>
      <c r="AI75" s="162"/>
      <c r="AJ75" s="162"/>
      <c r="AK75" s="163"/>
    </row>
    <row r="76" spans="1:37" s="117" customFormat="1" x14ac:dyDescent="0.2">
      <c r="A76" s="160"/>
      <c r="B76" s="160"/>
      <c r="C76" s="160"/>
      <c r="D76" s="160"/>
      <c r="E76" s="160"/>
      <c r="F76" s="160"/>
      <c r="G76" s="160"/>
      <c r="H76" s="160"/>
      <c r="I76" s="161"/>
      <c r="L76" s="161"/>
      <c r="M76" s="161"/>
      <c r="P76" s="161"/>
      <c r="Q76" s="161"/>
      <c r="U76" s="162"/>
      <c r="V76" s="162"/>
      <c r="W76" s="162"/>
      <c r="X76" s="162"/>
      <c r="Y76" s="162"/>
      <c r="Z76" s="162"/>
      <c r="AA76" s="162"/>
      <c r="AB76" s="162"/>
      <c r="AC76" s="162"/>
      <c r="AD76" s="162"/>
      <c r="AE76" s="162"/>
      <c r="AF76" s="162"/>
      <c r="AG76" s="162"/>
      <c r="AH76" s="162"/>
      <c r="AI76" s="162"/>
      <c r="AJ76" s="162"/>
      <c r="AK76" s="163"/>
    </row>
    <row r="77" spans="1:37" s="117" customFormat="1" x14ac:dyDescent="0.2">
      <c r="A77" s="160"/>
      <c r="B77" s="160"/>
      <c r="C77" s="160"/>
      <c r="D77" s="160"/>
      <c r="E77" s="160"/>
      <c r="F77" s="160"/>
      <c r="G77" s="160"/>
      <c r="H77" s="160"/>
      <c r="I77" s="161"/>
      <c r="L77" s="161"/>
      <c r="M77" s="161"/>
      <c r="P77" s="161"/>
      <c r="Q77" s="161"/>
      <c r="U77" s="162"/>
      <c r="V77" s="162"/>
      <c r="W77" s="162"/>
      <c r="X77" s="162"/>
      <c r="Y77" s="162"/>
      <c r="Z77" s="162"/>
      <c r="AA77" s="162"/>
      <c r="AB77" s="162"/>
      <c r="AC77" s="162"/>
      <c r="AD77" s="162"/>
      <c r="AE77" s="162"/>
      <c r="AF77" s="162"/>
      <c r="AG77" s="162"/>
      <c r="AH77" s="162"/>
      <c r="AI77" s="162"/>
      <c r="AJ77" s="162"/>
      <c r="AK77" s="163"/>
    </row>
    <row r="78" spans="1:37" s="117" customFormat="1" x14ac:dyDescent="0.2">
      <c r="A78" s="160"/>
      <c r="B78" s="160"/>
      <c r="C78" s="160"/>
      <c r="D78" s="160"/>
      <c r="E78" s="160"/>
      <c r="F78" s="160"/>
      <c r="G78" s="160"/>
      <c r="H78" s="160"/>
      <c r="I78" s="161"/>
      <c r="L78" s="161"/>
      <c r="M78" s="161"/>
      <c r="P78" s="161"/>
      <c r="Q78" s="161"/>
      <c r="U78" s="162"/>
      <c r="V78" s="162"/>
      <c r="W78" s="162"/>
      <c r="X78" s="162"/>
      <c r="Y78" s="162"/>
      <c r="Z78" s="162"/>
      <c r="AA78" s="162"/>
      <c r="AB78" s="162"/>
      <c r="AC78" s="162"/>
      <c r="AD78" s="162"/>
      <c r="AE78" s="162"/>
      <c r="AF78" s="162"/>
      <c r="AG78" s="162"/>
      <c r="AH78" s="162"/>
      <c r="AI78" s="162"/>
      <c r="AJ78" s="162"/>
      <c r="AK78" s="163"/>
    </row>
    <row r="79" spans="1:37" s="117" customFormat="1" x14ac:dyDescent="0.2">
      <c r="A79" s="160"/>
      <c r="B79" s="160"/>
      <c r="C79" s="160"/>
      <c r="D79" s="160"/>
      <c r="E79" s="160"/>
      <c r="F79" s="160"/>
      <c r="G79" s="160"/>
      <c r="H79" s="160"/>
      <c r="I79" s="161"/>
      <c r="L79" s="161"/>
      <c r="M79" s="161"/>
      <c r="P79" s="161"/>
      <c r="Q79" s="161"/>
      <c r="U79" s="162"/>
      <c r="V79" s="162"/>
      <c r="W79" s="162"/>
      <c r="X79" s="162"/>
      <c r="Y79" s="162"/>
      <c r="Z79" s="162"/>
      <c r="AA79" s="162"/>
      <c r="AB79" s="162"/>
      <c r="AC79" s="162"/>
      <c r="AD79" s="162"/>
      <c r="AE79" s="162"/>
      <c r="AF79" s="162"/>
      <c r="AG79" s="162"/>
      <c r="AH79" s="162"/>
      <c r="AI79" s="162"/>
      <c r="AJ79" s="162"/>
      <c r="AK79" s="163"/>
    </row>
    <row r="80" spans="1:37" s="117" customFormat="1" x14ac:dyDescent="0.2">
      <c r="A80" s="160"/>
      <c r="B80" s="160"/>
      <c r="C80" s="160"/>
      <c r="D80" s="160"/>
      <c r="E80" s="160"/>
      <c r="F80" s="160"/>
      <c r="G80" s="160"/>
      <c r="H80" s="160"/>
      <c r="I80" s="161"/>
      <c r="L80" s="161"/>
      <c r="M80" s="161"/>
      <c r="P80" s="161"/>
      <c r="Q80" s="161"/>
      <c r="U80" s="162"/>
      <c r="V80" s="162"/>
      <c r="W80" s="162"/>
      <c r="X80" s="162"/>
      <c r="Y80" s="162"/>
      <c r="Z80" s="162"/>
      <c r="AA80" s="162"/>
      <c r="AB80" s="162"/>
      <c r="AC80" s="162"/>
      <c r="AD80" s="162"/>
      <c r="AE80" s="162"/>
      <c r="AF80" s="162"/>
      <c r="AG80" s="162"/>
      <c r="AH80" s="162"/>
      <c r="AI80" s="162"/>
      <c r="AJ80" s="162"/>
      <c r="AK80" s="163"/>
    </row>
    <row r="81" spans="1:37" s="117" customFormat="1" x14ac:dyDescent="0.2">
      <c r="A81" s="160"/>
      <c r="B81" s="160"/>
      <c r="C81" s="160"/>
      <c r="D81" s="160"/>
      <c r="E81" s="160"/>
      <c r="F81" s="160"/>
      <c r="G81" s="160"/>
      <c r="H81" s="160"/>
      <c r="I81" s="161"/>
      <c r="L81" s="161"/>
      <c r="M81" s="161"/>
      <c r="P81" s="161"/>
      <c r="Q81" s="161"/>
      <c r="U81" s="162"/>
      <c r="V81" s="162"/>
      <c r="W81" s="162"/>
      <c r="X81" s="162"/>
      <c r="Y81" s="162"/>
      <c r="Z81" s="162"/>
      <c r="AA81" s="162"/>
      <c r="AB81" s="162"/>
      <c r="AC81" s="162"/>
      <c r="AD81" s="162"/>
      <c r="AE81" s="162"/>
      <c r="AF81" s="162"/>
      <c r="AG81" s="162"/>
      <c r="AH81" s="162"/>
      <c r="AI81" s="162"/>
      <c r="AJ81" s="162"/>
      <c r="AK81" s="163"/>
    </row>
    <row r="82" spans="1:37" s="117" customFormat="1" x14ac:dyDescent="0.2">
      <c r="A82" s="160"/>
      <c r="B82" s="160"/>
      <c r="C82" s="160"/>
      <c r="D82" s="160"/>
      <c r="E82" s="160"/>
      <c r="F82" s="160"/>
      <c r="G82" s="160"/>
      <c r="H82" s="160"/>
      <c r="I82" s="161"/>
      <c r="L82" s="161"/>
      <c r="M82" s="161"/>
      <c r="P82" s="161"/>
      <c r="Q82" s="161"/>
      <c r="U82" s="162"/>
      <c r="V82" s="162"/>
      <c r="W82" s="162"/>
      <c r="X82" s="162"/>
      <c r="Y82" s="162"/>
      <c r="Z82" s="162"/>
      <c r="AA82" s="162"/>
      <c r="AB82" s="162"/>
      <c r="AC82" s="162"/>
      <c r="AD82" s="162"/>
      <c r="AE82" s="162"/>
      <c r="AF82" s="162"/>
      <c r="AG82" s="162"/>
      <c r="AH82" s="162"/>
      <c r="AI82" s="162"/>
      <c r="AJ82" s="162"/>
      <c r="AK82" s="163"/>
    </row>
    <row r="83" spans="1:37" s="117" customFormat="1" x14ac:dyDescent="0.2">
      <c r="A83" s="160"/>
      <c r="B83" s="160"/>
      <c r="C83" s="160"/>
      <c r="D83" s="160"/>
      <c r="E83" s="160"/>
      <c r="F83" s="160"/>
      <c r="G83" s="160"/>
      <c r="H83" s="160"/>
      <c r="I83" s="161"/>
      <c r="L83" s="161"/>
      <c r="M83" s="161"/>
      <c r="P83" s="161"/>
      <c r="Q83" s="161"/>
      <c r="U83" s="162"/>
      <c r="V83" s="162"/>
      <c r="W83" s="162"/>
      <c r="X83" s="162"/>
      <c r="Y83" s="162"/>
      <c r="Z83" s="162"/>
      <c r="AA83" s="162"/>
      <c r="AB83" s="162"/>
      <c r="AC83" s="162"/>
      <c r="AD83" s="162"/>
      <c r="AE83" s="162"/>
      <c r="AF83" s="162"/>
      <c r="AG83" s="162"/>
      <c r="AH83" s="162"/>
      <c r="AI83" s="162"/>
      <c r="AJ83" s="162"/>
      <c r="AK83" s="163"/>
    </row>
    <row r="84" spans="1:37" s="117" customFormat="1" x14ac:dyDescent="0.2">
      <c r="A84" s="160"/>
      <c r="B84" s="160"/>
      <c r="C84" s="160"/>
      <c r="D84" s="160"/>
      <c r="E84" s="160"/>
      <c r="F84" s="160"/>
      <c r="G84" s="160"/>
      <c r="H84" s="160"/>
      <c r="I84" s="161"/>
      <c r="L84" s="161"/>
      <c r="M84" s="161"/>
      <c r="P84" s="161"/>
      <c r="Q84" s="161"/>
      <c r="U84" s="162"/>
      <c r="V84" s="162"/>
      <c r="W84" s="162"/>
      <c r="X84" s="162"/>
      <c r="Y84" s="162"/>
      <c r="Z84" s="162"/>
      <c r="AA84" s="162"/>
      <c r="AB84" s="162"/>
      <c r="AC84" s="162"/>
      <c r="AD84" s="162"/>
      <c r="AE84" s="162"/>
      <c r="AF84" s="162"/>
      <c r="AG84" s="162"/>
      <c r="AH84" s="162"/>
      <c r="AI84" s="162"/>
      <c r="AJ84" s="162"/>
      <c r="AK84" s="163"/>
    </row>
    <row r="85" spans="1:37" s="117" customFormat="1" x14ac:dyDescent="0.2">
      <c r="A85" s="160"/>
      <c r="B85" s="160"/>
      <c r="C85" s="160"/>
      <c r="D85" s="160"/>
      <c r="E85" s="160"/>
      <c r="F85" s="160"/>
      <c r="G85" s="160"/>
      <c r="H85" s="160"/>
      <c r="I85" s="161"/>
      <c r="L85" s="161"/>
      <c r="M85" s="161"/>
      <c r="P85" s="161"/>
      <c r="Q85" s="161"/>
      <c r="U85" s="162"/>
      <c r="V85" s="162"/>
      <c r="W85" s="162"/>
      <c r="X85" s="162"/>
      <c r="Y85" s="162"/>
      <c r="Z85" s="162"/>
      <c r="AA85" s="162"/>
      <c r="AB85" s="162"/>
      <c r="AC85" s="162"/>
      <c r="AD85" s="162"/>
      <c r="AE85" s="162"/>
      <c r="AF85" s="162"/>
      <c r="AG85" s="162"/>
      <c r="AH85" s="162"/>
      <c r="AI85" s="162"/>
      <c r="AJ85" s="162"/>
      <c r="AK85" s="163"/>
    </row>
    <row r="86" spans="1:37" s="117" customFormat="1" x14ac:dyDescent="0.2">
      <c r="A86" s="160"/>
      <c r="B86" s="160"/>
      <c r="C86" s="160"/>
      <c r="D86" s="160"/>
      <c r="E86" s="160"/>
      <c r="F86" s="160"/>
      <c r="G86" s="160"/>
      <c r="H86" s="160"/>
      <c r="I86" s="161"/>
      <c r="L86" s="161"/>
      <c r="M86" s="161"/>
      <c r="P86" s="161"/>
      <c r="Q86" s="161"/>
      <c r="U86" s="162"/>
      <c r="V86" s="162"/>
      <c r="W86" s="162"/>
      <c r="X86" s="162"/>
      <c r="Y86" s="162"/>
      <c r="Z86" s="162"/>
      <c r="AA86" s="162"/>
      <c r="AB86" s="162"/>
      <c r="AC86" s="162"/>
      <c r="AD86" s="162"/>
      <c r="AE86" s="162"/>
      <c r="AF86" s="162"/>
      <c r="AG86" s="162"/>
      <c r="AH86" s="162"/>
      <c r="AI86" s="162"/>
      <c r="AJ86" s="162"/>
      <c r="AK86" s="163"/>
    </row>
    <row r="87" spans="1:37" s="117" customFormat="1" x14ac:dyDescent="0.2">
      <c r="A87" s="160"/>
      <c r="B87" s="160"/>
      <c r="C87" s="160"/>
      <c r="D87" s="160"/>
      <c r="E87" s="160"/>
      <c r="F87" s="160"/>
      <c r="G87" s="160"/>
      <c r="H87" s="160"/>
      <c r="I87" s="161"/>
      <c r="L87" s="161"/>
      <c r="M87" s="161"/>
      <c r="P87" s="161"/>
      <c r="Q87" s="161"/>
      <c r="U87" s="162"/>
      <c r="V87" s="162"/>
      <c r="W87" s="162"/>
      <c r="X87" s="162"/>
      <c r="Y87" s="162"/>
      <c r="Z87" s="162"/>
      <c r="AA87" s="162"/>
      <c r="AB87" s="162"/>
      <c r="AC87" s="162"/>
      <c r="AD87" s="162"/>
      <c r="AE87" s="162"/>
      <c r="AF87" s="162"/>
      <c r="AG87" s="162"/>
      <c r="AH87" s="162"/>
      <c r="AI87" s="162"/>
      <c r="AJ87" s="162"/>
      <c r="AK87" s="163"/>
    </row>
    <row r="88" spans="1:37" s="117" customFormat="1" x14ac:dyDescent="0.2">
      <c r="A88" s="160"/>
      <c r="B88" s="160"/>
      <c r="C88" s="160"/>
      <c r="D88" s="160"/>
      <c r="E88" s="160"/>
      <c r="F88" s="160"/>
      <c r="G88" s="160"/>
      <c r="H88" s="160"/>
      <c r="I88" s="161"/>
      <c r="L88" s="161"/>
      <c r="M88" s="161"/>
      <c r="P88" s="161"/>
      <c r="Q88" s="161"/>
      <c r="U88" s="162"/>
      <c r="V88" s="162"/>
      <c r="W88" s="162"/>
      <c r="X88" s="162"/>
      <c r="Y88" s="162"/>
      <c r="Z88" s="162"/>
      <c r="AA88" s="162"/>
      <c r="AB88" s="162"/>
      <c r="AC88" s="162"/>
      <c r="AD88" s="162"/>
      <c r="AE88" s="162"/>
      <c r="AF88" s="162"/>
      <c r="AG88" s="162"/>
      <c r="AH88" s="162"/>
      <c r="AI88" s="162"/>
      <c r="AJ88" s="162"/>
      <c r="AK88" s="163"/>
    </row>
    <row r="89" spans="1:37" s="117" customFormat="1" x14ac:dyDescent="0.2">
      <c r="A89" s="160"/>
      <c r="B89" s="160"/>
      <c r="C89" s="160"/>
      <c r="D89" s="160"/>
      <c r="E89" s="160"/>
      <c r="F89" s="160"/>
      <c r="G89" s="160"/>
      <c r="H89" s="160"/>
      <c r="I89" s="161"/>
      <c r="L89" s="161"/>
      <c r="M89" s="161"/>
      <c r="P89" s="161"/>
      <c r="Q89" s="161"/>
      <c r="U89" s="162"/>
      <c r="V89" s="162"/>
      <c r="W89" s="162"/>
      <c r="X89" s="162"/>
      <c r="Y89" s="162"/>
      <c r="Z89" s="162"/>
      <c r="AA89" s="162"/>
      <c r="AB89" s="162"/>
      <c r="AC89" s="162"/>
      <c r="AD89" s="162"/>
      <c r="AE89" s="162"/>
      <c r="AF89" s="162"/>
      <c r="AG89" s="162"/>
      <c r="AH89" s="162"/>
      <c r="AI89" s="162"/>
      <c r="AJ89" s="162"/>
      <c r="AK89" s="163"/>
    </row>
    <row r="90" spans="1:37" s="117" customFormat="1" x14ac:dyDescent="0.2">
      <c r="A90" s="160"/>
      <c r="B90" s="160"/>
      <c r="C90" s="160"/>
      <c r="D90" s="160"/>
      <c r="E90" s="160"/>
      <c r="F90" s="160"/>
      <c r="G90" s="160"/>
      <c r="H90" s="160"/>
      <c r="I90" s="161"/>
      <c r="L90" s="161"/>
      <c r="M90" s="161"/>
      <c r="P90" s="161"/>
      <c r="Q90" s="161"/>
      <c r="U90" s="162"/>
      <c r="V90" s="162"/>
      <c r="W90" s="162"/>
      <c r="X90" s="162"/>
      <c r="Y90" s="162"/>
      <c r="Z90" s="162"/>
      <c r="AA90" s="162"/>
      <c r="AB90" s="162"/>
      <c r="AC90" s="162"/>
      <c r="AD90" s="162"/>
      <c r="AE90" s="162"/>
      <c r="AF90" s="162"/>
      <c r="AG90" s="162"/>
      <c r="AH90" s="162"/>
      <c r="AI90" s="162"/>
      <c r="AJ90" s="162"/>
      <c r="AK90" s="163"/>
    </row>
    <row r="91" spans="1:37" s="117" customFormat="1" x14ac:dyDescent="0.2">
      <c r="A91" s="160"/>
      <c r="B91" s="160"/>
      <c r="C91" s="160"/>
      <c r="D91" s="160"/>
      <c r="E91" s="160"/>
      <c r="F91" s="160"/>
      <c r="G91" s="160"/>
      <c r="H91" s="160"/>
      <c r="I91" s="161"/>
      <c r="L91" s="161"/>
      <c r="M91" s="161"/>
      <c r="P91" s="161"/>
      <c r="Q91" s="161"/>
      <c r="U91" s="162"/>
      <c r="V91" s="162"/>
      <c r="W91" s="162"/>
      <c r="X91" s="162"/>
      <c r="Y91" s="162"/>
      <c r="Z91" s="162"/>
      <c r="AA91" s="162"/>
      <c r="AB91" s="162"/>
      <c r="AC91" s="162"/>
      <c r="AD91" s="162"/>
      <c r="AE91" s="162"/>
      <c r="AF91" s="162"/>
      <c r="AG91" s="162"/>
      <c r="AH91" s="162"/>
      <c r="AI91" s="162"/>
      <c r="AJ91" s="162"/>
      <c r="AK91" s="163"/>
    </row>
    <row r="92" spans="1:37" s="117" customFormat="1" x14ac:dyDescent="0.2">
      <c r="A92" s="160"/>
      <c r="B92" s="160"/>
      <c r="C92" s="160"/>
      <c r="D92" s="160"/>
      <c r="E92" s="160"/>
      <c r="F92" s="160"/>
      <c r="G92" s="160"/>
      <c r="H92" s="160"/>
      <c r="I92" s="161"/>
      <c r="L92" s="161"/>
      <c r="M92" s="161"/>
      <c r="P92" s="161"/>
      <c r="Q92" s="161"/>
      <c r="U92" s="162"/>
      <c r="V92" s="162"/>
      <c r="W92" s="162"/>
      <c r="X92" s="162"/>
      <c r="Y92" s="162"/>
      <c r="Z92" s="162"/>
      <c r="AA92" s="162"/>
      <c r="AB92" s="162"/>
      <c r="AC92" s="162"/>
      <c r="AD92" s="162"/>
      <c r="AE92" s="162"/>
      <c r="AF92" s="162"/>
      <c r="AG92" s="162"/>
      <c r="AH92" s="162"/>
      <c r="AI92" s="162"/>
      <c r="AJ92" s="162"/>
      <c r="AK92" s="163"/>
    </row>
    <row r="93" spans="1:37" s="117" customFormat="1" x14ac:dyDescent="0.2">
      <c r="A93" s="160"/>
      <c r="B93" s="160"/>
      <c r="C93" s="160"/>
      <c r="D93" s="160"/>
      <c r="E93" s="160"/>
      <c r="F93" s="160"/>
      <c r="G93" s="160"/>
      <c r="H93" s="160"/>
      <c r="I93" s="161"/>
      <c r="L93" s="161"/>
      <c r="M93" s="161"/>
      <c r="P93" s="161"/>
      <c r="Q93" s="161"/>
      <c r="U93" s="162"/>
      <c r="V93" s="162"/>
      <c r="W93" s="162"/>
      <c r="X93" s="162"/>
      <c r="Y93" s="162"/>
      <c r="Z93" s="162"/>
      <c r="AA93" s="162"/>
      <c r="AB93" s="162"/>
      <c r="AC93" s="162"/>
      <c r="AD93" s="162"/>
      <c r="AE93" s="162"/>
      <c r="AF93" s="162"/>
      <c r="AG93" s="162"/>
      <c r="AH93" s="162"/>
      <c r="AI93" s="162"/>
      <c r="AJ93" s="162"/>
      <c r="AK93" s="163"/>
    </row>
    <row r="94" spans="1:37" s="117" customFormat="1" x14ac:dyDescent="0.2">
      <c r="A94" s="160"/>
      <c r="B94" s="160"/>
      <c r="C94" s="160"/>
      <c r="D94" s="160"/>
      <c r="E94" s="160"/>
      <c r="F94" s="160"/>
      <c r="G94" s="160"/>
      <c r="H94" s="160"/>
      <c r="I94" s="161"/>
      <c r="L94" s="161"/>
      <c r="M94" s="161"/>
      <c r="P94" s="161"/>
      <c r="Q94" s="161"/>
      <c r="U94" s="162"/>
      <c r="V94" s="162"/>
      <c r="W94" s="162"/>
      <c r="X94" s="162"/>
      <c r="Y94" s="162"/>
      <c r="Z94" s="162"/>
      <c r="AA94" s="162"/>
      <c r="AB94" s="162"/>
      <c r="AC94" s="162"/>
      <c r="AD94" s="162"/>
      <c r="AE94" s="162"/>
      <c r="AF94" s="162"/>
      <c r="AG94" s="162"/>
      <c r="AH94" s="162"/>
      <c r="AI94" s="162"/>
      <c r="AJ94" s="162"/>
      <c r="AK94" s="163"/>
    </row>
    <row r="95" spans="1:37" s="117" customFormat="1" x14ac:dyDescent="0.2">
      <c r="A95" s="160"/>
      <c r="B95" s="160"/>
      <c r="C95" s="160"/>
      <c r="D95" s="160"/>
      <c r="E95" s="160"/>
      <c r="F95" s="160"/>
      <c r="G95" s="160"/>
      <c r="H95" s="160"/>
      <c r="I95" s="161"/>
      <c r="L95" s="161"/>
      <c r="M95" s="161"/>
      <c r="P95" s="161"/>
      <c r="Q95" s="161"/>
      <c r="U95" s="162"/>
      <c r="V95" s="162"/>
      <c r="W95" s="162"/>
      <c r="X95" s="162"/>
      <c r="Y95" s="162"/>
      <c r="Z95" s="162"/>
      <c r="AA95" s="162"/>
      <c r="AB95" s="162"/>
      <c r="AC95" s="162"/>
      <c r="AD95" s="162"/>
      <c r="AE95" s="162"/>
      <c r="AF95" s="162"/>
      <c r="AG95" s="162"/>
      <c r="AH95" s="162"/>
      <c r="AI95" s="162"/>
      <c r="AJ95" s="162"/>
      <c r="AK95" s="163"/>
    </row>
    <row r="96" spans="1:37" s="117" customFormat="1" x14ac:dyDescent="0.2">
      <c r="A96" s="160"/>
      <c r="B96" s="160"/>
      <c r="C96" s="160"/>
      <c r="D96" s="160"/>
      <c r="E96" s="160"/>
      <c r="F96" s="160"/>
      <c r="G96" s="160"/>
      <c r="H96" s="160"/>
      <c r="I96" s="161"/>
      <c r="L96" s="161"/>
      <c r="M96" s="161"/>
      <c r="P96" s="161"/>
      <c r="Q96" s="161"/>
      <c r="U96" s="162"/>
      <c r="V96" s="162"/>
      <c r="W96" s="162"/>
      <c r="X96" s="162"/>
      <c r="Y96" s="162"/>
      <c r="Z96" s="162"/>
      <c r="AA96" s="162"/>
      <c r="AB96" s="162"/>
      <c r="AC96" s="162"/>
      <c r="AD96" s="162"/>
      <c r="AE96" s="162"/>
      <c r="AF96" s="162"/>
      <c r="AG96" s="162"/>
      <c r="AH96" s="162"/>
      <c r="AI96" s="162"/>
      <c r="AJ96" s="162"/>
      <c r="AK96" s="163"/>
    </row>
    <row r="97" spans="1:37" s="117" customFormat="1" x14ac:dyDescent="0.2">
      <c r="A97" s="160"/>
      <c r="B97" s="160"/>
      <c r="C97" s="160"/>
      <c r="D97" s="160"/>
      <c r="E97" s="160"/>
      <c r="F97" s="160"/>
      <c r="G97" s="160"/>
      <c r="H97" s="160"/>
      <c r="I97" s="161"/>
      <c r="L97" s="161"/>
      <c r="M97" s="161"/>
      <c r="P97" s="161"/>
      <c r="Q97" s="161"/>
      <c r="U97" s="162"/>
      <c r="V97" s="162"/>
      <c r="W97" s="162"/>
      <c r="X97" s="162"/>
      <c r="Y97" s="162"/>
      <c r="Z97" s="162"/>
      <c r="AA97" s="162"/>
      <c r="AB97" s="162"/>
      <c r="AC97" s="162"/>
      <c r="AD97" s="162"/>
      <c r="AE97" s="162"/>
      <c r="AF97" s="162"/>
      <c r="AG97" s="162"/>
      <c r="AH97" s="162"/>
      <c r="AI97" s="162"/>
      <c r="AJ97" s="162"/>
      <c r="AK97" s="163"/>
    </row>
    <row r="98" spans="1:37" s="117" customFormat="1" x14ac:dyDescent="0.2">
      <c r="A98" s="160"/>
      <c r="B98" s="160"/>
      <c r="C98" s="160"/>
      <c r="D98" s="160"/>
      <c r="E98" s="160"/>
      <c r="F98" s="160"/>
      <c r="G98" s="160"/>
      <c r="H98" s="160"/>
      <c r="I98" s="161"/>
      <c r="L98" s="161"/>
      <c r="M98" s="161"/>
      <c r="P98" s="161"/>
      <c r="Q98" s="161"/>
      <c r="U98" s="162"/>
      <c r="V98" s="162"/>
      <c r="W98" s="162"/>
      <c r="X98" s="162"/>
      <c r="Y98" s="162"/>
      <c r="Z98" s="162"/>
      <c r="AA98" s="162"/>
      <c r="AB98" s="162"/>
      <c r="AC98" s="162"/>
      <c r="AD98" s="162"/>
      <c r="AE98" s="162"/>
      <c r="AF98" s="162"/>
      <c r="AG98" s="162"/>
      <c r="AH98" s="162"/>
      <c r="AI98" s="162"/>
      <c r="AJ98" s="162"/>
      <c r="AK98" s="163"/>
    </row>
    <row r="99" spans="1:37" s="117" customFormat="1" x14ac:dyDescent="0.2">
      <c r="A99" s="160"/>
      <c r="B99" s="160"/>
      <c r="C99" s="160"/>
      <c r="D99" s="160"/>
      <c r="E99" s="160"/>
      <c r="F99" s="160"/>
      <c r="G99" s="160"/>
      <c r="H99" s="160"/>
      <c r="I99" s="161"/>
      <c r="L99" s="161"/>
      <c r="M99" s="161"/>
      <c r="P99" s="161"/>
      <c r="Q99" s="161"/>
      <c r="U99" s="162"/>
      <c r="V99" s="162"/>
      <c r="W99" s="162"/>
      <c r="X99" s="162"/>
      <c r="Y99" s="162"/>
      <c r="Z99" s="162"/>
      <c r="AA99" s="162"/>
      <c r="AB99" s="162"/>
      <c r="AC99" s="162"/>
      <c r="AD99" s="162"/>
      <c r="AE99" s="162"/>
      <c r="AF99" s="162"/>
      <c r="AG99" s="162"/>
      <c r="AH99" s="162"/>
      <c r="AI99" s="162"/>
      <c r="AJ99" s="162"/>
      <c r="AK99" s="163"/>
    </row>
    <row r="100" spans="1:37" s="117" customFormat="1" x14ac:dyDescent="0.2">
      <c r="A100" s="160"/>
      <c r="B100" s="160"/>
      <c r="C100" s="160"/>
      <c r="D100" s="160"/>
      <c r="E100" s="160"/>
      <c r="F100" s="160"/>
      <c r="G100" s="160"/>
      <c r="H100" s="160"/>
      <c r="I100" s="161"/>
      <c r="L100" s="161"/>
      <c r="M100" s="161"/>
      <c r="P100" s="161"/>
      <c r="Q100" s="161"/>
      <c r="U100" s="162"/>
      <c r="V100" s="162"/>
      <c r="W100" s="162"/>
      <c r="X100" s="162"/>
      <c r="Y100" s="162"/>
      <c r="Z100" s="162"/>
      <c r="AA100" s="162"/>
      <c r="AB100" s="162"/>
      <c r="AC100" s="162"/>
      <c r="AD100" s="162"/>
      <c r="AE100" s="162"/>
      <c r="AF100" s="162"/>
      <c r="AG100" s="162"/>
      <c r="AH100" s="162"/>
      <c r="AI100" s="162"/>
      <c r="AJ100" s="162"/>
      <c r="AK100" s="163"/>
    </row>
    <row r="101" spans="1:37" s="117" customFormat="1" x14ac:dyDescent="0.2">
      <c r="A101" s="160"/>
      <c r="B101" s="160"/>
      <c r="C101" s="160"/>
      <c r="D101" s="160"/>
      <c r="E101" s="160"/>
      <c r="F101" s="160"/>
      <c r="G101" s="160"/>
      <c r="H101" s="160"/>
      <c r="I101" s="161"/>
      <c r="L101" s="161"/>
      <c r="M101" s="161"/>
      <c r="P101" s="161"/>
      <c r="Q101" s="161"/>
      <c r="U101" s="162"/>
      <c r="V101" s="162"/>
      <c r="W101" s="162"/>
      <c r="X101" s="162"/>
      <c r="Y101" s="162"/>
      <c r="Z101" s="162"/>
      <c r="AA101" s="162"/>
      <c r="AB101" s="162"/>
      <c r="AC101" s="162"/>
      <c r="AD101" s="162"/>
      <c r="AE101" s="162"/>
      <c r="AF101" s="162"/>
      <c r="AG101" s="162"/>
      <c r="AH101" s="162"/>
      <c r="AI101" s="162"/>
      <c r="AJ101" s="162"/>
      <c r="AK101" s="163"/>
    </row>
    <row r="102" spans="1:37" s="117" customFormat="1" x14ac:dyDescent="0.2">
      <c r="A102" s="160"/>
      <c r="B102" s="160"/>
      <c r="C102" s="160"/>
      <c r="D102" s="160"/>
      <c r="E102" s="160"/>
      <c r="F102" s="160"/>
      <c r="G102" s="160"/>
      <c r="H102" s="160"/>
      <c r="I102" s="161"/>
      <c r="L102" s="161"/>
      <c r="M102" s="161"/>
      <c r="P102" s="161"/>
      <c r="Q102" s="161"/>
      <c r="U102" s="162"/>
      <c r="V102" s="162"/>
      <c r="W102" s="162"/>
      <c r="X102" s="162"/>
      <c r="Y102" s="162"/>
      <c r="Z102" s="162"/>
      <c r="AA102" s="162"/>
      <c r="AB102" s="162"/>
      <c r="AC102" s="162"/>
      <c r="AD102" s="162"/>
      <c r="AE102" s="162"/>
      <c r="AF102" s="162"/>
      <c r="AG102" s="162"/>
      <c r="AH102" s="162"/>
      <c r="AI102" s="162"/>
      <c r="AJ102" s="162"/>
      <c r="AK102" s="163"/>
    </row>
    <row r="103" spans="1:37" s="117" customFormat="1" x14ac:dyDescent="0.2">
      <c r="A103" s="160"/>
      <c r="B103" s="160"/>
      <c r="C103" s="160"/>
      <c r="D103" s="160"/>
      <c r="E103" s="160"/>
      <c r="F103" s="160"/>
      <c r="G103" s="160"/>
      <c r="H103" s="160"/>
      <c r="I103" s="161"/>
      <c r="L103" s="161"/>
      <c r="M103" s="161"/>
      <c r="P103" s="161"/>
      <c r="Q103" s="161"/>
      <c r="U103" s="162"/>
      <c r="V103" s="162"/>
      <c r="W103" s="162"/>
      <c r="X103" s="162"/>
      <c r="Y103" s="162"/>
      <c r="Z103" s="162"/>
      <c r="AA103" s="162"/>
      <c r="AB103" s="162"/>
      <c r="AC103" s="162"/>
      <c r="AD103" s="162"/>
      <c r="AE103" s="162"/>
      <c r="AF103" s="162"/>
      <c r="AG103" s="162"/>
      <c r="AH103" s="162"/>
      <c r="AI103" s="162"/>
      <c r="AJ103" s="162"/>
      <c r="AK103" s="163"/>
    </row>
    <row r="104" spans="1:37" s="117" customFormat="1" x14ac:dyDescent="0.2">
      <c r="A104" s="160"/>
      <c r="B104" s="160"/>
      <c r="C104" s="160"/>
      <c r="D104" s="160"/>
      <c r="E104" s="160"/>
      <c r="F104" s="160"/>
      <c r="G104" s="160"/>
      <c r="H104" s="160"/>
      <c r="I104" s="161"/>
      <c r="L104" s="161"/>
      <c r="M104" s="161"/>
      <c r="P104" s="161"/>
      <c r="Q104" s="161"/>
      <c r="U104" s="162"/>
      <c r="V104" s="162"/>
      <c r="W104" s="162"/>
      <c r="X104" s="162"/>
      <c r="Y104" s="162"/>
      <c r="Z104" s="162"/>
      <c r="AA104" s="162"/>
      <c r="AB104" s="162"/>
      <c r="AC104" s="162"/>
      <c r="AD104" s="162"/>
      <c r="AE104" s="162"/>
      <c r="AF104" s="162"/>
      <c r="AG104" s="162"/>
      <c r="AH104" s="162"/>
      <c r="AI104" s="162"/>
      <c r="AJ104" s="162"/>
      <c r="AK104" s="163"/>
    </row>
    <row r="105" spans="1:37" s="117" customFormat="1" x14ac:dyDescent="0.2">
      <c r="A105" s="160"/>
      <c r="B105" s="160"/>
      <c r="C105" s="160"/>
      <c r="D105" s="160"/>
      <c r="E105" s="160"/>
      <c r="F105" s="160"/>
      <c r="G105" s="160"/>
      <c r="H105" s="160"/>
      <c r="I105" s="161"/>
      <c r="L105" s="161"/>
      <c r="M105" s="161"/>
      <c r="P105" s="161"/>
      <c r="Q105" s="161"/>
      <c r="U105" s="162"/>
      <c r="V105" s="162"/>
      <c r="W105" s="162"/>
      <c r="X105" s="162"/>
      <c r="Y105" s="162"/>
      <c r="Z105" s="162"/>
      <c r="AA105" s="162"/>
      <c r="AB105" s="162"/>
      <c r="AC105" s="162"/>
      <c r="AD105" s="162"/>
      <c r="AE105" s="162"/>
      <c r="AF105" s="162"/>
      <c r="AG105" s="162"/>
      <c r="AH105" s="162"/>
      <c r="AI105" s="162"/>
      <c r="AJ105" s="162"/>
      <c r="AK105" s="163"/>
    </row>
    <row r="106" spans="1:37" s="117" customFormat="1" x14ac:dyDescent="0.2">
      <c r="A106" s="160"/>
      <c r="B106" s="160"/>
      <c r="C106" s="160"/>
      <c r="D106" s="160"/>
      <c r="E106" s="160"/>
      <c r="F106" s="160"/>
      <c r="G106" s="160"/>
      <c r="H106" s="160"/>
      <c r="I106" s="161"/>
      <c r="L106" s="161"/>
      <c r="M106" s="161"/>
      <c r="P106" s="161"/>
      <c r="Q106" s="161"/>
      <c r="U106" s="162"/>
      <c r="V106" s="162"/>
      <c r="W106" s="162"/>
      <c r="X106" s="162"/>
      <c r="Y106" s="162"/>
      <c r="Z106" s="162"/>
      <c r="AA106" s="162"/>
      <c r="AB106" s="162"/>
      <c r="AC106" s="162"/>
      <c r="AD106" s="162"/>
      <c r="AE106" s="162"/>
      <c r="AF106" s="162"/>
      <c r="AG106" s="162"/>
      <c r="AH106" s="162"/>
      <c r="AI106" s="162"/>
      <c r="AJ106" s="162"/>
      <c r="AK106" s="163"/>
    </row>
    <row r="107" spans="1:37" s="117" customFormat="1" x14ac:dyDescent="0.2">
      <c r="A107" s="160"/>
      <c r="B107" s="160"/>
      <c r="C107" s="160"/>
      <c r="D107" s="160"/>
      <c r="E107" s="160"/>
      <c r="F107" s="160"/>
      <c r="G107" s="160"/>
      <c r="H107" s="160"/>
      <c r="I107" s="161"/>
      <c r="L107" s="161"/>
      <c r="M107" s="161"/>
      <c r="P107" s="161"/>
      <c r="Q107" s="161"/>
      <c r="U107" s="162"/>
      <c r="V107" s="162"/>
      <c r="W107" s="162"/>
      <c r="X107" s="162"/>
      <c r="Y107" s="162"/>
      <c r="Z107" s="162"/>
      <c r="AA107" s="162"/>
      <c r="AB107" s="162"/>
      <c r="AC107" s="162"/>
      <c r="AD107" s="162"/>
      <c r="AE107" s="162"/>
      <c r="AF107" s="162"/>
      <c r="AG107" s="162"/>
      <c r="AH107" s="162"/>
      <c r="AI107" s="162"/>
      <c r="AJ107" s="162"/>
      <c r="AK107" s="163"/>
    </row>
    <row r="108" spans="1:37" s="117" customFormat="1" x14ac:dyDescent="0.2">
      <c r="A108" s="160"/>
      <c r="B108" s="160"/>
      <c r="C108" s="160"/>
      <c r="D108" s="160"/>
      <c r="E108" s="160"/>
      <c r="F108" s="160"/>
      <c r="G108" s="160"/>
      <c r="H108" s="160"/>
      <c r="I108" s="161"/>
      <c r="L108" s="161"/>
      <c r="M108" s="161"/>
      <c r="P108" s="161"/>
      <c r="Q108" s="161"/>
      <c r="U108" s="162"/>
      <c r="V108" s="162"/>
      <c r="W108" s="162"/>
      <c r="X108" s="162"/>
      <c r="Y108" s="162"/>
      <c r="Z108" s="162"/>
      <c r="AA108" s="162"/>
      <c r="AB108" s="162"/>
      <c r="AC108" s="162"/>
      <c r="AD108" s="162"/>
      <c r="AE108" s="162"/>
      <c r="AF108" s="162"/>
      <c r="AG108" s="162"/>
      <c r="AH108" s="162"/>
      <c r="AI108" s="162"/>
      <c r="AJ108" s="162"/>
      <c r="AK108" s="163"/>
    </row>
    <row r="109" spans="1:37" s="117" customFormat="1" x14ac:dyDescent="0.2">
      <c r="A109" s="160"/>
      <c r="B109" s="160"/>
      <c r="C109" s="160"/>
      <c r="D109" s="160"/>
      <c r="E109" s="160"/>
      <c r="F109" s="160"/>
      <c r="G109" s="160"/>
      <c r="H109" s="160"/>
      <c r="I109" s="161"/>
      <c r="L109" s="161"/>
      <c r="M109" s="161"/>
      <c r="P109" s="161"/>
      <c r="Q109" s="161"/>
      <c r="U109" s="162"/>
      <c r="V109" s="162"/>
      <c r="W109" s="162"/>
      <c r="X109" s="162"/>
      <c r="Y109" s="162"/>
      <c r="Z109" s="162"/>
      <c r="AA109" s="162"/>
      <c r="AB109" s="162"/>
      <c r="AC109" s="162"/>
      <c r="AD109" s="162"/>
      <c r="AE109" s="162"/>
      <c r="AF109" s="162"/>
      <c r="AG109" s="162"/>
      <c r="AH109" s="162"/>
      <c r="AI109" s="162"/>
      <c r="AJ109" s="162"/>
      <c r="AK109" s="163"/>
    </row>
    <row r="110" spans="1:37" s="117" customFormat="1" x14ac:dyDescent="0.2">
      <c r="A110" s="160"/>
      <c r="B110" s="160"/>
      <c r="C110" s="160"/>
      <c r="D110" s="160"/>
      <c r="E110" s="160"/>
      <c r="F110" s="160"/>
      <c r="G110" s="160"/>
      <c r="H110" s="160"/>
      <c r="I110" s="161"/>
      <c r="L110" s="161"/>
      <c r="M110" s="161"/>
      <c r="P110" s="161"/>
      <c r="Q110" s="161"/>
      <c r="U110" s="162"/>
      <c r="V110" s="162"/>
      <c r="W110" s="162"/>
      <c r="X110" s="162"/>
      <c r="Y110" s="162"/>
      <c r="Z110" s="162"/>
      <c r="AA110" s="162"/>
      <c r="AB110" s="162"/>
      <c r="AC110" s="162"/>
      <c r="AD110" s="162"/>
      <c r="AE110" s="162"/>
      <c r="AF110" s="162"/>
      <c r="AG110" s="162"/>
      <c r="AH110" s="162"/>
      <c r="AI110" s="162"/>
      <c r="AJ110" s="162"/>
      <c r="AK110" s="163"/>
    </row>
    <row r="111" spans="1:37" s="117" customFormat="1" x14ac:dyDescent="0.2">
      <c r="A111" s="160"/>
      <c r="B111" s="160"/>
      <c r="C111" s="160"/>
      <c r="D111" s="160"/>
      <c r="E111" s="160"/>
      <c r="F111" s="160"/>
      <c r="G111" s="160"/>
      <c r="H111" s="160"/>
      <c r="I111" s="161"/>
      <c r="L111" s="161"/>
      <c r="M111" s="161"/>
      <c r="P111" s="161"/>
      <c r="Q111" s="161"/>
      <c r="U111" s="162"/>
      <c r="V111" s="162"/>
      <c r="W111" s="162"/>
      <c r="X111" s="162"/>
      <c r="Y111" s="162"/>
      <c r="Z111" s="162"/>
      <c r="AA111" s="162"/>
      <c r="AB111" s="162"/>
      <c r="AC111" s="162"/>
      <c r="AD111" s="162"/>
      <c r="AE111" s="162"/>
      <c r="AF111" s="162"/>
      <c r="AG111" s="162"/>
      <c r="AH111" s="162"/>
      <c r="AI111" s="162"/>
      <c r="AJ111" s="162"/>
      <c r="AK111" s="163"/>
    </row>
    <row r="112" spans="1:37" s="117" customFormat="1" x14ac:dyDescent="0.2">
      <c r="A112" s="160"/>
      <c r="B112" s="160"/>
      <c r="C112" s="160"/>
      <c r="D112" s="160"/>
      <c r="E112" s="160"/>
      <c r="F112" s="160"/>
      <c r="G112" s="160"/>
      <c r="H112" s="160"/>
      <c r="I112" s="161"/>
      <c r="L112" s="161"/>
      <c r="M112" s="161"/>
      <c r="P112" s="161"/>
      <c r="Q112" s="161"/>
      <c r="U112" s="162"/>
      <c r="V112" s="162"/>
      <c r="W112" s="162"/>
      <c r="X112" s="162"/>
      <c r="Y112" s="162"/>
      <c r="Z112" s="162"/>
      <c r="AA112" s="162"/>
      <c r="AB112" s="162"/>
      <c r="AC112" s="162"/>
      <c r="AD112" s="162"/>
      <c r="AE112" s="162"/>
      <c r="AF112" s="162"/>
      <c r="AG112" s="162"/>
      <c r="AH112" s="162"/>
      <c r="AI112" s="162"/>
      <c r="AJ112" s="162"/>
      <c r="AK112" s="163"/>
    </row>
    <row r="113" spans="1:37" s="117" customFormat="1" x14ac:dyDescent="0.2">
      <c r="A113" s="160"/>
      <c r="B113" s="160"/>
      <c r="C113" s="160"/>
      <c r="D113" s="160"/>
      <c r="E113" s="160"/>
      <c r="F113" s="160"/>
      <c r="G113" s="160"/>
      <c r="H113" s="160"/>
      <c r="I113" s="161"/>
      <c r="L113" s="161"/>
      <c r="M113" s="161"/>
      <c r="P113" s="161"/>
      <c r="Q113" s="161"/>
      <c r="U113" s="162"/>
      <c r="V113" s="162"/>
      <c r="W113" s="162"/>
      <c r="X113" s="162"/>
      <c r="Y113" s="162"/>
      <c r="Z113" s="162"/>
      <c r="AA113" s="162"/>
      <c r="AB113" s="162"/>
      <c r="AC113" s="162"/>
      <c r="AD113" s="162"/>
      <c r="AE113" s="162"/>
      <c r="AF113" s="162"/>
      <c r="AG113" s="162"/>
      <c r="AH113" s="162"/>
      <c r="AI113" s="162"/>
      <c r="AJ113" s="162"/>
      <c r="AK113" s="163"/>
    </row>
    <row r="114" spans="1:37" s="117" customFormat="1" x14ac:dyDescent="0.2">
      <c r="A114" s="160"/>
      <c r="B114" s="160"/>
      <c r="C114" s="160"/>
      <c r="D114" s="160"/>
      <c r="E114" s="160"/>
      <c r="F114" s="160"/>
      <c r="G114" s="160"/>
      <c r="H114" s="160"/>
      <c r="I114" s="161"/>
      <c r="L114" s="161"/>
      <c r="M114" s="161"/>
      <c r="P114" s="161"/>
      <c r="Q114" s="161"/>
      <c r="U114" s="162"/>
      <c r="V114" s="162"/>
      <c r="W114" s="162"/>
      <c r="X114" s="162"/>
      <c r="Y114" s="162"/>
      <c r="Z114" s="162"/>
      <c r="AA114" s="162"/>
      <c r="AB114" s="162"/>
      <c r="AC114" s="162"/>
      <c r="AD114" s="162"/>
      <c r="AE114" s="162"/>
      <c r="AF114" s="162"/>
      <c r="AG114" s="162"/>
      <c r="AH114" s="162"/>
      <c r="AI114" s="162"/>
      <c r="AJ114" s="162"/>
      <c r="AK114" s="163"/>
    </row>
    <row r="115" spans="1:37" s="117" customFormat="1" x14ac:dyDescent="0.2">
      <c r="A115" s="160"/>
      <c r="B115" s="160"/>
      <c r="C115" s="160"/>
      <c r="D115" s="160"/>
      <c r="E115" s="160"/>
      <c r="F115" s="160"/>
      <c r="G115" s="160"/>
      <c r="H115" s="160"/>
      <c r="I115" s="161"/>
      <c r="L115" s="161"/>
      <c r="M115" s="161"/>
      <c r="P115" s="161"/>
      <c r="Q115" s="161"/>
      <c r="U115" s="162"/>
      <c r="V115" s="162"/>
      <c r="W115" s="162"/>
      <c r="X115" s="162"/>
      <c r="Y115" s="162"/>
      <c r="Z115" s="162"/>
      <c r="AA115" s="162"/>
      <c r="AB115" s="162"/>
      <c r="AC115" s="162"/>
      <c r="AD115" s="162"/>
      <c r="AE115" s="162"/>
      <c r="AF115" s="162"/>
      <c r="AG115" s="162"/>
      <c r="AH115" s="162"/>
      <c r="AI115" s="162"/>
      <c r="AJ115" s="162"/>
      <c r="AK115" s="163"/>
    </row>
    <row r="116" spans="1:37" s="117" customFormat="1" x14ac:dyDescent="0.2">
      <c r="A116" s="160"/>
      <c r="B116" s="160"/>
      <c r="C116" s="160"/>
      <c r="D116" s="160"/>
      <c r="E116" s="160"/>
      <c r="F116" s="160"/>
      <c r="G116" s="160"/>
      <c r="H116" s="160"/>
      <c r="I116" s="161"/>
      <c r="L116" s="161"/>
      <c r="M116" s="161"/>
      <c r="P116" s="161"/>
      <c r="Q116" s="161"/>
      <c r="U116" s="162"/>
      <c r="V116" s="162"/>
      <c r="W116" s="162"/>
      <c r="X116" s="162"/>
      <c r="Y116" s="162"/>
      <c r="Z116" s="162"/>
      <c r="AA116" s="162"/>
      <c r="AB116" s="162"/>
      <c r="AC116" s="162"/>
      <c r="AD116" s="162"/>
      <c r="AE116" s="162"/>
      <c r="AF116" s="162"/>
      <c r="AG116" s="162"/>
      <c r="AH116" s="162"/>
      <c r="AI116" s="162"/>
      <c r="AJ116" s="162"/>
      <c r="AK116" s="163"/>
    </row>
    <row r="117" spans="1:37" s="117" customFormat="1" x14ac:dyDescent="0.2">
      <c r="A117" s="160"/>
      <c r="B117" s="160"/>
      <c r="C117" s="160"/>
      <c r="D117" s="160"/>
      <c r="E117" s="160"/>
      <c r="F117" s="160"/>
      <c r="G117" s="160"/>
      <c r="H117" s="160"/>
      <c r="I117" s="161"/>
      <c r="L117" s="161"/>
      <c r="M117" s="161"/>
      <c r="P117" s="161"/>
      <c r="Q117" s="161"/>
      <c r="U117" s="162"/>
      <c r="V117" s="162"/>
      <c r="W117" s="162"/>
      <c r="X117" s="162"/>
      <c r="Y117" s="162"/>
      <c r="Z117" s="162"/>
      <c r="AA117" s="162"/>
      <c r="AB117" s="162"/>
      <c r="AC117" s="162"/>
      <c r="AD117" s="162"/>
      <c r="AE117" s="162"/>
      <c r="AF117" s="162"/>
      <c r="AG117" s="162"/>
      <c r="AH117" s="162"/>
      <c r="AI117" s="162"/>
      <c r="AJ117" s="162"/>
      <c r="AK117" s="163"/>
    </row>
    <row r="118" spans="1:37" s="117" customFormat="1" x14ac:dyDescent="0.2">
      <c r="A118" s="160"/>
      <c r="B118" s="160"/>
      <c r="C118" s="160"/>
      <c r="D118" s="160"/>
      <c r="E118" s="160"/>
      <c r="F118" s="160"/>
      <c r="G118" s="160"/>
      <c r="H118" s="160"/>
      <c r="I118" s="161"/>
      <c r="L118" s="161"/>
      <c r="M118" s="161"/>
      <c r="P118" s="161"/>
      <c r="Q118" s="161"/>
      <c r="U118" s="162"/>
      <c r="V118" s="162"/>
      <c r="W118" s="162"/>
      <c r="X118" s="162"/>
      <c r="Y118" s="162"/>
      <c r="Z118" s="162"/>
      <c r="AA118" s="162"/>
      <c r="AB118" s="162"/>
      <c r="AC118" s="162"/>
      <c r="AD118" s="162"/>
      <c r="AE118" s="162"/>
      <c r="AF118" s="162"/>
      <c r="AG118" s="162"/>
      <c r="AH118" s="162"/>
      <c r="AI118" s="162"/>
      <c r="AJ118" s="162"/>
      <c r="AK118" s="163"/>
    </row>
    <row r="119" spans="1:37" s="117" customFormat="1" x14ac:dyDescent="0.2">
      <c r="A119" s="160"/>
      <c r="B119" s="160"/>
      <c r="C119" s="160"/>
      <c r="D119" s="160"/>
      <c r="E119" s="160"/>
      <c r="F119" s="160"/>
      <c r="G119" s="160"/>
      <c r="H119" s="160"/>
      <c r="I119" s="161"/>
      <c r="L119" s="161"/>
      <c r="M119" s="161"/>
      <c r="P119" s="161"/>
      <c r="Q119" s="161"/>
      <c r="U119" s="162"/>
      <c r="V119" s="162"/>
      <c r="W119" s="162"/>
      <c r="X119" s="162"/>
      <c r="Y119" s="162"/>
      <c r="Z119" s="162"/>
      <c r="AA119" s="162"/>
      <c r="AB119" s="162"/>
      <c r="AC119" s="162"/>
      <c r="AD119" s="162"/>
      <c r="AE119" s="162"/>
      <c r="AF119" s="162"/>
      <c r="AG119" s="162"/>
      <c r="AH119" s="162"/>
      <c r="AI119" s="162"/>
      <c r="AJ119" s="162"/>
      <c r="AK119" s="163"/>
    </row>
    <row r="120" spans="1:37" s="117" customFormat="1" x14ac:dyDescent="0.2">
      <c r="A120" s="160"/>
      <c r="B120" s="160"/>
      <c r="C120" s="160"/>
      <c r="D120" s="160"/>
      <c r="E120" s="160"/>
      <c r="F120" s="160"/>
      <c r="G120" s="160"/>
      <c r="H120" s="160"/>
      <c r="I120" s="161"/>
      <c r="L120" s="161"/>
      <c r="M120" s="161"/>
      <c r="P120" s="161"/>
      <c r="Q120" s="161"/>
      <c r="U120" s="162"/>
      <c r="V120" s="162"/>
      <c r="W120" s="162"/>
      <c r="X120" s="162"/>
      <c r="Y120" s="162"/>
      <c r="Z120" s="162"/>
      <c r="AA120" s="162"/>
      <c r="AB120" s="162"/>
      <c r="AC120" s="162"/>
      <c r="AD120" s="162"/>
      <c r="AE120" s="162"/>
      <c r="AF120" s="162"/>
      <c r="AG120" s="162"/>
      <c r="AH120" s="162"/>
      <c r="AI120" s="162"/>
      <c r="AJ120" s="162"/>
      <c r="AK120" s="163"/>
    </row>
    <row r="121" spans="1:37" s="117" customFormat="1" x14ac:dyDescent="0.2">
      <c r="A121" s="160"/>
      <c r="B121" s="160"/>
      <c r="C121" s="160"/>
      <c r="D121" s="160"/>
      <c r="E121" s="160"/>
      <c r="F121" s="160"/>
      <c r="G121" s="160"/>
      <c r="H121" s="160"/>
      <c r="I121" s="161"/>
      <c r="L121" s="161"/>
      <c r="M121" s="161"/>
      <c r="P121" s="161"/>
      <c r="Q121" s="161"/>
      <c r="U121" s="162"/>
      <c r="V121" s="162"/>
      <c r="W121" s="162"/>
      <c r="X121" s="162"/>
      <c r="Y121" s="162"/>
      <c r="Z121" s="162"/>
      <c r="AA121" s="162"/>
      <c r="AB121" s="162"/>
      <c r="AC121" s="162"/>
      <c r="AD121" s="162"/>
      <c r="AE121" s="162"/>
      <c r="AF121" s="162"/>
      <c r="AG121" s="162"/>
      <c r="AH121" s="162"/>
      <c r="AI121" s="162"/>
      <c r="AJ121" s="162"/>
      <c r="AK121" s="163"/>
    </row>
    <row r="122" spans="1:37" s="117" customFormat="1" x14ac:dyDescent="0.2">
      <c r="A122" s="160"/>
      <c r="B122" s="160"/>
      <c r="C122" s="160"/>
      <c r="D122" s="160"/>
      <c r="E122" s="160"/>
      <c r="F122" s="160"/>
      <c r="G122" s="160"/>
      <c r="H122" s="160"/>
      <c r="I122" s="161"/>
      <c r="L122" s="161"/>
      <c r="M122" s="161"/>
      <c r="P122" s="161"/>
      <c r="Q122" s="161"/>
      <c r="U122" s="162"/>
      <c r="V122" s="162"/>
      <c r="W122" s="162"/>
      <c r="X122" s="162"/>
      <c r="Y122" s="162"/>
      <c r="Z122" s="162"/>
      <c r="AA122" s="162"/>
      <c r="AB122" s="162"/>
      <c r="AC122" s="162"/>
      <c r="AD122" s="162"/>
      <c r="AE122" s="162"/>
      <c r="AF122" s="162"/>
      <c r="AG122" s="162"/>
      <c r="AH122" s="162"/>
      <c r="AI122" s="162"/>
      <c r="AJ122" s="162"/>
      <c r="AK122" s="163"/>
    </row>
    <row r="123" spans="1:37" s="117" customFormat="1" x14ac:dyDescent="0.2">
      <c r="A123" s="160"/>
      <c r="B123" s="160"/>
      <c r="C123" s="160"/>
      <c r="D123" s="160"/>
      <c r="E123" s="160"/>
      <c r="F123" s="160"/>
      <c r="G123" s="160"/>
      <c r="H123" s="160"/>
      <c r="I123" s="161"/>
      <c r="L123" s="161"/>
      <c r="M123" s="161"/>
      <c r="P123" s="161"/>
      <c r="Q123" s="161"/>
      <c r="U123" s="162"/>
      <c r="V123" s="162"/>
      <c r="W123" s="162"/>
      <c r="X123" s="162"/>
      <c r="Y123" s="162"/>
      <c r="Z123" s="162"/>
      <c r="AA123" s="162"/>
      <c r="AB123" s="162"/>
      <c r="AC123" s="162"/>
      <c r="AD123" s="162"/>
      <c r="AE123" s="162"/>
      <c r="AF123" s="162"/>
      <c r="AG123" s="162"/>
      <c r="AH123" s="162"/>
      <c r="AI123" s="162"/>
      <c r="AJ123" s="162"/>
      <c r="AK123" s="163"/>
    </row>
    <row r="124" spans="1:37" s="117" customFormat="1" x14ac:dyDescent="0.2">
      <c r="A124" s="160"/>
      <c r="B124" s="160"/>
      <c r="C124" s="160"/>
      <c r="D124" s="160"/>
      <c r="E124" s="160"/>
      <c r="F124" s="160"/>
      <c r="G124" s="160"/>
      <c r="H124" s="160"/>
      <c r="I124" s="161"/>
      <c r="L124" s="161"/>
      <c r="M124" s="161"/>
      <c r="P124" s="161"/>
      <c r="Q124" s="161"/>
      <c r="U124" s="162"/>
      <c r="V124" s="162"/>
      <c r="W124" s="162"/>
      <c r="X124" s="162"/>
      <c r="Y124" s="162"/>
      <c r="Z124" s="162"/>
      <c r="AA124" s="162"/>
      <c r="AB124" s="162"/>
      <c r="AC124" s="162"/>
      <c r="AD124" s="162"/>
      <c r="AE124" s="162"/>
      <c r="AF124" s="162"/>
      <c r="AG124" s="162"/>
      <c r="AH124" s="162"/>
      <c r="AI124" s="162"/>
      <c r="AJ124" s="162"/>
      <c r="AK124" s="163"/>
    </row>
    <row r="125" spans="1:37" s="117" customFormat="1" x14ac:dyDescent="0.2">
      <c r="A125" s="160"/>
      <c r="B125" s="160"/>
      <c r="C125" s="160"/>
      <c r="D125" s="160"/>
      <c r="E125" s="160"/>
      <c r="F125" s="160"/>
      <c r="G125" s="160"/>
      <c r="H125" s="160"/>
      <c r="I125" s="161"/>
      <c r="L125" s="161"/>
      <c r="M125" s="161"/>
      <c r="P125" s="161"/>
      <c r="Q125" s="161"/>
      <c r="U125" s="162"/>
      <c r="V125" s="162"/>
      <c r="W125" s="162"/>
      <c r="X125" s="162"/>
      <c r="Y125" s="162"/>
      <c r="Z125" s="162"/>
      <c r="AA125" s="162"/>
      <c r="AB125" s="162"/>
      <c r="AC125" s="162"/>
      <c r="AD125" s="162"/>
      <c r="AE125" s="162"/>
      <c r="AF125" s="162"/>
      <c r="AG125" s="162"/>
      <c r="AH125" s="162"/>
      <c r="AI125" s="162"/>
      <c r="AJ125" s="162"/>
      <c r="AK125" s="163"/>
    </row>
    <row r="126" spans="1:37" s="117" customFormat="1" x14ac:dyDescent="0.2">
      <c r="A126" s="160"/>
      <c r="B126" s="160"/>
      <c r="C126" s="160"/>
      <c r="D126" s="160"/>
      <c r="E126" s="160"/>
      <c r="F126" s="160"/>
      <c r="G126" s="160"/>
      <c r="H126" s="160"/>
      <c r="I126" s="161"/>
      <c r="L126" s="161"/>
      <c r="M126" s="161"/>
      <c r="P126" s="161"/>
      <c r="Q126" s="161"/>
      <c r="U126" s="162"/>
      <c r="V126" s="162"/>
      <c r="W126" s="162"/>
      <c r="X126" s="162"/>
      <c r="Y126" s="162"/>
      <c r="Z126" s="162"/>
      <c r="AA126" s="162"/>
      <c r="AB126" s="162"/>
      <c r="AC126" s="162"/>
      <c r="AD126" s="162"/>
      <c r="AE126" s="162"/>
      <c r="AF126" s="162"/>
      <c r="AG126" s="162"/>
      <c r="AH126" s="162"/>
      <c r="AI126" s="162"/>
      <c r="AJ126" s="162"/>
      <c r="AK126" s="163"/>
    </row>
    <row r="127" spans="1:37" s="117" customFormat="1" x14ac:dyDescent="0.2">
      <c r="A127" s="160"/>
      <c r="B127" s="160"/>
      <c r="C127" s="160"/>
      <c r="D127" s="160"/>
      <c r="E127" s="160"/>
      <c r="F127" s="160"/>
      <c r="G127" s="160"/>
      <c r="H127" s="160"/>
      <c r="I127" s="161"/>
      <c r="L127" s="161"/>
      <c r="M127" s="161"/>
      <c r="P127" s="161"/>
      <c r="Q127" s="161"/>
      <c r="U127" s="162"/>
      <c r="V127" s="162"/>
      <c r="W127" s="162"/>
      <c r="X127" s="162"/>
      <c r="Y127" s="162"/>
      <c r="Z127" s="162"/>
      <c r="AA127" s="162"/>
      <c r="AB127" s="162"/>
      <c r="AC127" s="162"/>
      <c r="AD127" s="162"/>
      <c r="AE127" s="162"/>
      <c r="AF127" s="162"/>
      <c r="AG127" s="162"/>
      <c r="AH127" s="162"/>
      <c r="AI127" s="162"/>
      <c r="AJ127" s="162"/>
      <c r="AK127" s="163"/>
    </row>
    <row r="128" spans="1:37" s="117" customFormat="1" x14ac:dyDescent="0.2">
      <c r="A128" s="160"/>
      <c r="B128" s="160"/>
      <c r="C128" s="160"/>
      <c r="D128" s="160"/>
      <c r="E128" s="160"/>
      <c r="F128" s="160"/>
      <c r="G128" s="160"/>
      <c r="H128" s="160"/>
      <c r="I128" s="161"/>
      <c r="L128" s="161"/>
      <c r="M128" s="161"/>
      <c r="P128" s="161"/>
      <c r="Q128" s="161"/>
      <c r="U128" s="162"/>
      <c r="V128" s="162"/>
      <c r="W128" s="162"/>
      <c r="X128" s="162"/>
      <c r="Y128" s="162"/>
      <c r="Z128" s="162"/>
      <c r="AA128" s="162"/>
      <c r="AB128" s="162"/>
      <c r="AC128" s="162"/>
      <c r="AD128" s="162"/>
      <c r="AE128" s="162"/>
      <c r="AF128" s="162"/>
      <c r="AG128" s="162"/>
      <c r="AH128" s="162"/>
      <c r="AI128" s="162"/>
      <c r="AJ128" s="162"/>
      <c r="AK128" s="163"/>
    </row>
    <row r="129" spans="1:37" s="117" customFormat="1" x14ac:dyDescent="0.2">
      <c r="A129" s="160"/>
      <c r="B129" s="160"/>
      <c r="C129" s="160"/>
      <c r="D129" s="160"/>
      <c r="E129" s="160"/>
      <c r="F129" s="160"/>
      <c r="G129" s="160"/>
      <c r="H129" s="160"/>
      <c r="I129" s="161"/>
      <c r="L129" s="161"/>
      <c r="M129" s="161"/>
      <c r="P129" s="161"/>
      <c r="Q129" s="161"/>
      <c r="U129" s="162"/>
      <c r="V129" s="162"/>
      <c r="W129" s="162"/>
      <c r="X129" s="162"/>
      <c r="Y129" s="162"/>
      <c r="Z129" s="162"/>
      <c r="AA129" s="162"/>
      <c r="AB129" s="162"/>
      <c r="AC129" s="162"/>
      <c r="AD129" s="162"/>
      <c r="AE129" s="162"/>
      <c r="AF129" s="162"/>
      <c r="AG129" s="162"/>
      <c r="AH129" s="162"/>
      <c r="AI129" s="162"/>
      <c r="AJ129" s="162"/>
      <c r="AK129" s="163"/>
    </row>
    <row r="130" spans="1:37" s="117" customFormat="1" x14ac:dyDescent="0.2">
      <c r="A130" s="160"/>
      <c r="B130" s="160"/>
      <c r="C130" s="160"/>
      <c r="D130" s="160"/>
      <c r="E130" s="160"/>
      <c r="F130" s="160"/>
      <c r="G130" s="160"/>
      <c r="H130" s="160"/>
      <c r="I130" s="161"/>
      <c r="L130" s="161"/>
      <c r="M130" s="161"/>
      <c r="P130" s="161"/>
      <c r="Q130" s="161"/>
      <c r="U130" s="162"/>
      <c r="V130" s="162"/>
      <c r="W130" s="162"/>
      <c r="X130" s="162"/>
      <c r="Y130" s="162"/>
      <c r="Z130" s="162"/>
      <c r="AA130" s="162"/>
      <c r="AB130" s="162"/>
      <c r="AC130" s="162"/>
      <c r="AD130" s="162"/>
      <c r="AE130" s="162"/>
      <c r="AF130" s="162"/>
      <c r="AG130" s="162"/>
      <c r="AH130" s="162"/>
      <c r="AI130" s="162"/>
      <c r="AJ130" s="162"/>
      <c r="AK130" s="163"/>
    </row>
    <row r="131" spans="1:37" s="117" customFormat="1" x14ac:dyDescent="0.2">
      <c r="A131" s="160"/>
      <c r="B131" s="160"/>
      <c r="C131" s="160"/>
      <c r="D131" s="160"/>
      <c r="E131" s="160"/>
      <c r="F131" s="160"/>
      <c r="G131" s="160"/>
      <c r="H131" s="160"/>
      <c r="I131" s="161"/>
      <c r="L131" s="161"/>
      <c r="M131" s="161"/>
      <c r="P131" s="161"/>
      <c r="Q131" s="161"/>
      <c r="U131" s="162"/>
      <c r="V131" s="162"/>
      <c r="W131" s="162"/>
      <c r="X131" s="162"/>
      <c r="Y131" s="162"/>
      <c r="Z131" s="162"/>
      <c r="AA131" s="162"/>
      <c r="AB131" s="162"/>
      <c r="AC131" s="162"/>
      <c r="AD131" s="162"/>
      <c r="AE131" s="162"/>
      <c r="AF131" s="162"/>
      <c r="AG131" s="162"/>
      <c r="AH131" s="162"/>
      <c r="AI131" s="162"/>
      <c r="AJ131" s="162"/>
      <c r="AK131" s="163"/>
    </row>
    <row r="132" spans="1:37" s="117" customFormat="1" x14ac:dyDescent="0.2">
      <c r="A132" s="160"/>
      <c r="B132" s="160"/>
      <c r="C132" s="160"/>
      <c r="D132" s="160"/>
      <c r="E132" s="160"/>
      <c r="F132" s="160"/>
      <c r="G132" s="160"/>
      <c r="H132" s="160"/>
      <c r="I132" s="161"/>
      <c r="L132" s="161"/>
      <c r="M132" s="161"/>
      <c r="P132" s="161"/>
      <c r="Q132" s="161"/>
      <c r="U132" s="162"/>
      <c r="V132" s="162"/>
      <c r="W132" s="162"/>
      <c r="X132" s="162"/>
      <c r="Y132" s="162"/>
      <c r="Z132" s="162"/>
      <c r="AA132" s="162"/>
      <c r="AB132" s="162"/>
      <c r="AC132" s="162"/>
      <c r="AD132" s="162"/>
      <c r="AE132" s="162"/>
      <c r="AF132" s="162"/>
      <c r="AG132" s="162"/>
      <c r="AH132" s="162"/>
      <c r="AI132" s="162"/>
      <c r="AJ132" s="162"/>
      <c r="AK132" s="163"/>
    </row>
    <row r="133" spans="1:37" s="117" customFormat="1" x14ac:dyDescent="0.2">
      <c r="A133" s="160"/>
      <c r="B133" s="160"/>
      <c r="C133" s="160"/>
      <c r="D133" s="160"/>
      <c r="E133" s="160"/>
      <c r="F133" s="160"/>
      <c r="G133" s="160"/>
      <c r="H133" s="160"/>
      <c r="I133" s="161"/>
      <c r="L133" s="161"/>
      <c r="M133" s="161"/>
      <c r="P133" s="161"/>
      <c r="Q133" s="161"/>
      <c r="U133" s="162"/>
      <c r="V133" s="162"/>
      <c r="W133" s="162"/>
      <c r="X133" s="162"/>
      <c r="Y133" s="162"/>
      <c r="Z133" s="162"/>
      <c r="AA133" s="162"/>
      <c r="AB133" s="162"/>
      <c r="AC133" s="162"/>
      <c r="AD133" s="162"/>
      <c r="AE133" s="162"/>
      <c r="AF133" s="162"/>
      <c r="AG133" s="162"/>
      <c r="AH133" s="162"/>
      <c r="AI133" s="162"/>
      <c r="AJ133" s="162"/>
      <c r="AK133" s="163"/>
    </row>
    <row r="134" spans="1:37" s="117" customFormat="1" x14ac:dyDescent="0.2">
      <c r="A134" s="160"/>
      <c r="B134" s="160"/>
      <c r="C134" s="160"/>
      <c r="D134" s="160"/>
      <c r="E134" s="160"/>
      <c r="F134" s="160"/>
      <c r="G134" s="160"/>
      <c r="H134" s="160"/>
      <c r="I134" s="161"/>
      <c r="L134" s="161"/>
      <c r="M134" s="161"/>
      <c r="P134" s="161"/>
      <c r="Q134" s="161"/>
      <c r="U134" s="162"/>
      <c r="V134" s="162"/>
      <c r="W134" s="162"/>
      <c r="X134" s="162"/>
      <c r="Y134" s="162"/>
      <c r="Z134" s="162"/>
      <c r="AA134" s="162"/>
      <c r="AB134" s="162"/>
      <c r="AC134" s="162"/>
      <c r="AD134" s="162"/>
      <c r="AE134" s="162"/>
      <c r="AF134" s="162"/>
      <c r="AG134" s="162"/>
      <c r="AH134" s="162"/>
      <c r="AI134" s="162"/>
      <c r="AJ134" s="162"/>
      <c r="AK134" s="163"/>
    </row>
    <row r="135" spans="1:37" s="117" customFormat="1" x14ac:dyDescent="0.2">
      <c r="A135" s="160"/>
      <c r="B135" s="160"/>
      <c r="C135" s="160"/>
      <c r="D135" s="160"/>
      <c r="E135" s="160"/>
      <c r="F135" s="160"/>
      <c r="G135" s="160"/>
      <c r="H135" s="160"/>
      <c r="I135" s="161"/>
      <c r="L135" s="161"/>
      <c r="M135" s="161"/>
      <c r="P135" s="161"/>
      <c r="Q135" s="161"/>
      <c r="U135" s="162"/>
      <c r="V135" s="162"/>
      <c r="W135" s="162"/>
      <c r="X135" s="162"/>
      <c r="Y135" s="162"/>
      <c r="Z135" s="162"/>
      <c r="AA135" s="162"/>
      <c r="AB135" s="162"/>
      <c r="AC135" s="162"/>
      <c r="AD135" s="162"/>
      <c r="AE135" s="162"/>
      <c r="AF135" s="162"/>
      <c r="AG135" s="162"/>
      <c r="AH135" s="162"/>
      <c r="AI135" s="162"/>
      <c r="AJ135" s="162"/>
      <c r="AK135" s="163"/>
    </row>
    <row r="136" spans="1:37" s="117" customFormat="1" x14ac:dyDescent="0.2">
      <c r="A136" s="160"/>
      <c r="B136" s="160"/>
      <c r="C136" s="160"/>
      <c r="D136" s="160"/>
      <c r="E136" s="160"/>
      <c r="F136" s="160"/>
      <c r="G136" s="160"/>
      <c r="H136" s="160"/>
      <c r="I136" s="161"/>
      <c r="L136" s="161"/>
      <c r="M136" s="161"/>
      <c r="P136" s="161"/>
      <c r="Q136" s="161"/>
      <c r="U136" s="162"/>
      <c r="V136" s="162"/>
      <c r="W136" s="162"/>
      <c r="X136" s="162"/>
      <c r="Y136" s="162"/>
      <c r="Z136" s="162"/>
      <c r="AA136" s="162"/>
      <c r="AB136" s="162"/>
      <c r="AC136" s="162"/>
      <c r="AD136" s="162"/>
      <c r="AE136" s="162"/>
      <c r="AF136" s="162"/>
      <c r="AG136" s="162"/>
      <c r="AH136" s="162"/>
      <c r="AI136" s="162"/>
      <c r="AJ136" s="162"/>
      <c r="AK136" s="163"/>
    </row>
    <row r="137" spans="1:37" s="117" customFormat="1" x14ac:dyDescent="0.2">
      <c r="A137" s="160"/>
      <c r="B137" s="160"/>
      <c r="C137" s="160"/>
      <c r="D137" s="160"/>
      <c r="E137" s="160"/>
      <c r="F137" s="160"/>
      <c r="G137" s="160"/>
      <c r="H137" s="160"/>
      <c r="I137" s="161"/>
      <c r="L137" s="161"/>
      <c r="M137" s="161"/>
      <c r="P137" s="161"/>
      <c r="Q137" s="161"/>
      <c r="U137" s="162"/>
      <c r="V137" s="162"/>
      <c r="W137" s="162"/>
      <c r="X137" s="162"/>
      <c r="Y137" s="162"/>
      <c r="Z137" s="162"/>
      <c r="AA137" s="162"/>
      <c r="AB137" s="162"/>
      <c r="AC137" s="162"/>
      <c r="AD137" s="162"/>
      <c r="AE137" s="162"/>
      <c r="AF137" s="162"/>
      <c r="AG137" s="162"/>
      <c r="AH137" s="162"/>
      <c r="AI137" s="162"/>
      <c r="AJ137" s="162"/>
      <c r="AK137" s="163"/>
    </row>
    <row r="138" spans="1:37" s="117" customFormat="1" x14ac:dyDescent="0.2">
      <c r="A138" s="160"/>
      <c r="B138" s="160"/>
      <c r="C138" s="160"/>
      <c r="D138" s="160"/>
      <c r="E138" s="160"/>
      <c r="F138" s="160"/>
      <c r="G138" s="160"/>
      <c r="H138" s="160"/>
      <c r="I138" s="161"/>
      <c r="L138" s="161"/>
      <c r="M138" s="161"/>
      <c r="P138" s="161"/>
      <c r="Q138" s="161"/>
      <c r="U138" s="162"/>
      <c r="V138" s="162"/>
      <c r="W138" s="162"/>
      <c r="X138" s="162"/>
      <c r="Y138" s="162"/>
      <c r="Z138" s="162"/>
      <c r="AA138" s="162"/>
      <c r="AB138" s="162"/>
      <c r="AC138" s="162"/>
      <c r="AD138" s="162"/>
      <c r="AE138" s="162"/>
      <c r="AF138" s="162"/>
      <c r="AG138" s="162"/>
      <c r="AH138" s="162"/>
      <c r="AI138" s="162"/>
      <c r="AJ138" s="162"/>
      <c r="AK138" s="163"/>
    </row>
    <row r="139" spans="1:37" s="117" customFormat="1" x14ac:dyDescent="0.2">
      <c r="A139" s="160"/>
      <c r="B139" s="160"/>
      <c r="C139" s="160"/>
      <c r="D139" s="160"/>
      <c r="E139" s="160"/>
      <c r="F139" s="160"/>
      <c r="G139" s="160"/>
      <c r="H139" s="160"/>
      <c r="I139" s="161"/>
      <c r="L139" s="161"/>
      <c r="M139" s="161"/>
      <c r="P139" s="161"/>
      <c r="Q139" s="161"/>
      <c r="U139" s="162"/>
      <c r="V139" s="162"/>
      <c r="W139" s="162"/>
      <c r="X139" s="162"/>
      <c r="Y139" s="162"/>
      <c r="Z139" s="162"/>
      <c r="AA139" s="162"/>
      <c r="AB139" s="162"/>
      <c r="AC139" s="162"/>
      <c r="AD139" s="162"/>
      <c r="AE139" s="162"/>
      <c r="AF139" s="162"/>
      <c r="AG139" s="162"/>
      <c r="AH139" s="162"/>
      <c r="AI139" s="162"/>
      <c r="AJ139" s="162"/>
      <c r="AK139" s="163"/>
    </row>
    <row r="140" spans="1:37" s="117" customFormat="1" x14ac:dyDescent="0.2">
      <c r="A140" s="160"/>
      <c r="B140" s="160"/>
      <c r="C140" s="160"/>
      <c r="D140" s="160"/>
      <c r="E140" s="160"/>
      <c r="F140" s="160"/>
      <c r="G140" s="160"/>
      <c r="H140" s="160"/>
      <c r="I140" s="161"/>
      <c r="L140" s="161"/>
      <c r="M140" s="161"/>
      <c r="P140" s="161"/>
      <c r="Q140" s="161"/>
      <c r="U140" s="162"/>
      <c r="V140" s="162"/>
      <c r="W140" s="162"/>
      <c r="X140" s="162"/>
      <c r="Y140" s="162"/>
      <c r="Z140" s="162"/>
      <c r="AA140" s="162"/>
      <c r="AB140" s="162"/>
      <c r="AC140" s="162"/>
      <c r="AD140" s="162"/>
      <c r="AE140" s="162"/>
      <c r="AF140" s="162"/>
      <c r="AG140" s="162"/>
      <c r="AH140" s="162"/>
      <c r="AI140" s="162"/>
      <c r="AJ140" s="162"/>
      <c r="AK140" s="163"/>
    </row>
    <row r="141" spans="1:37" s="117" customFormat="1" x14ac:dyDescent="0.2">
      <c r="A141" s="160"/>
      <c r="B141" s="160"/>
      <c r="C141" s="160"/>
      <c r="D141" s="160"/>
      <c r="E141" s="160"/>
      <c r="F141" s="160"/>
      <c r="G141" s="160"/>
      <c r="H141" s="160"/>
      <c r="I141" s="161"/>
      <c r="L141" s="161"/>
      <c r="M141" s="161"/>
      <c r="P141" s="161"/>
      <c r="Q141" s="161"/>
      <c r="U141" s="162"/>
      <c r="V141" s="162"/>
      <c r="W141" s="162"/>
      <c r="X141" s="162"/>
      <c r="Y141" s="162"/>
      <c r="Z141" s="162"/>
      <c r="AA141" s="162"/>
      <c r="AB141" s="162"/>
      <c r="AC141" s="162"/>
      <c r="AD141" s="162"/>
      <c r="AE141" s="162"/>
      <c r="AF141" s="162"/>
      <c r="AG141" s="162"/>
      <c r="AH141" s="162"/>
      <c r="AI141" s="162"/>
      <c r="AJ141" s="162"/>
      <c r="AK141" s="163"/>
    </row>
    <row r="142" spans="1:37" s="117" customFormat="1" x14ac:dyDescent="0.2">
      <c r="A142" s="160"/>
      <c r="B142" s="160"/>
      <c r="C142" s="160"/>
      <c r="D142" s="160"/>
      <c r="E142" s="160"/>
      <c r="F142" s="160"/>
      <c r="G142" s="160"/>
      <c r="H142" s="160"/>
      <c r="I142" s="161"/>
      <c r="L142" s="161"/>
      <c r="M142" s="161"/>
      <c r="P142" s="161"/>
      <c r="Q142" s="161"/>
      <c r="U142" s="162"/>
      <c r="V142" s="162"/>
      <c r="W142" s="162"/>
      <c r="X142" s="162"/>
      <c r="Y142" s="162"/>
      <c r="Z142" s="162"/>
      <c r="AA142" s="162"/>
      <c r="AB142" s="162"/>
      <c r="AC142" s="162"/>
      <c r="AD142" s="162"/>
      <c r="AE142" s="162"/>
      <c r="AF142" s="162"/>
      <c r="AG142" s="162"/>
      <c r="AH142" s="162"/>
      <c r="AI142" s="162"/>
      <c r="AJ142" s="162"/>
      <c r="AK142" s="163"/>
    </row>
    <row r="143" spans="1:37" s="117" customFormat="1" x14ac:dyDescent="0.2">
      <c r="A143" s="160"/>
      <c r="B143" s="160"/>
      <c r="C143" s="160"/>
      <c r="D143" s="160"/>
      <c r="E143" s="160"/>
      <c r="F143" s="160"/>
      <c r="G143" s="160"/>
      <c r="H143" s="160"/>
      <c r="I143" s="161"/>
      <c r="L143" s="161"/>
      <c r="M143" s="161"/>
      <c r="P143" s="161"/>
      <c r="Q143" s="161"/>
      <c r="U143" s="162"/>
      <c r="V143" s="162"/>
      <c r="W143" s="162"/>
      <c r="X143" s="162"/>
      <c r="Y143" s="162"/>
      <c r="Z143" s="162"/>
      <c r="AA143" s="162"/>
      <c r="AB143" s="162"/>
      <c r="AC143" s="162"/>
      <c r="AD143" s="162"/>
      <c r="AE143" s="162"/>
      <c r="AF143" s="162"/>
      <c r="AG143" s="162"/>
      <c r="AH143" s="162"/>
      <c r="AI143" s="162"/>
      <c r="AJ143" s="162"/>
      <c r="AK143" s="163"/>
    </row>
    <row r="144" spans="1:37" s="117" customFormat="1" x14ac:dyDescent="0.2">
      <c r="A144" s="160"/>
      <c r="B144" s="160"/>
      <c r="C144" s="160"/>
      <c r="D144" s="160"/>
      <c r="E144" s="160"/>
      <c r="F144" s="160"/>
      <c r="G144" s="160"/>
      <c r="H144" s="160"/>
      <c r="I144" s="161"/>
      <c r="L144" s="161"/>
      <c r="M144" s="161"/>
      <c r="P144" s="161"/>
      <c r="Q144" s="161"/>
      <c r="U144" s="162"/>
      <c r="V144" s="162"/>
      <c r="W144" s="162"/>
      <c r="X144" s="162"/>
      <c r="Y144" s="162"/>
      <c r="Z144" s="162"/>
      <c r="AA144" s="162"/>
      <c r="AB144" s="162"/>
      <c r="AC144" s="162"/>
      <c r="AD144" s="162"/>
      <c r="AE144" s="162"/>
      <c r="AF144" s="162"/>
      <c r="AG144" s="162"/>
      <c r="AH144" s="162"/>
      <c r="AI144" s="162"/>
      <c r="AJ144" s="162"/>
      <c r="AK144" s="163"/>
    </row>
    <row r="145" spans="1:37" s="117" customFormat="1" x14ac:dyDescent="0.2">
      <c r="A145" s="160"/>
      <c r="B145" s="160"/>
      <c r="C145" s="160"/>
      <c r="D145" s="160"/>
      <c r="E145" s="160"/>
      <c r="F145" s="160"/>
      <c r="G145" s="160"/>
      <c r="H145" s="160"/>
      <c r="I145" s="161"/>
      <c r="L145" s="161"/>
      <c r="M145" s="161"/>
      <c r="P145" s="161"/>
      <c r="Q145" s="161"/>
      <c r="U145" s="162"/>
      <c r="V145" s="162"/>
      <c r="W145" s="162"/>
      <c r="X145" s="162"/>
      <c r="Y145" s="162"/>
      <c r="Z145" s="162"/>
      <c r="AA145" s="162"/>
      <c r="AB145" s="162"/>
      <c r="AC145" s="162"/>
      <c r="AD145" s="162"/>
      <c r="AE145" s="162"/>
      <c r="AF145" s="162"/>
      <c r="AG145" s="162"/>
      <c r="AH145" s="162"/>
      <c r="AI145" s="162"/>
      <c r="AJ145" s="162"/>
      <c r="AK145" s="163"/>
    </row>
    <row r="146" spans="1:37" s="117" customFormat="1" x14ac:dyDescent="0.2">
      <c r="A146" s="160"/>
      <c r="B146" s="160"/>
      <c r="C146" s="160"/>
      <c r="D146" s="160"/>
      <c r="E146" s="160"/>
      <c r="F146" s="160"/>
      <c r="G146" s="160"/>
      <c r="H146" s="160"/>
      <c r="I146" s="161"/>
      <c r="L146" s="161"/>
      <c r="M146" s="161"/>
      <c r="P146" s="161"/>
      <c r="Q146" s="161"/>
      <c r="U146" s="162"/>
      <c r="V146" s="162"/>
      <c r="W146" s="162"/>
      <c r="X146" s="162"/>
      <c r="Y146" s="162"/>
      <c r="Z146" s="162"/>
      <c r="AA146" s="162"/>
      <c r="AB146" s="162"/>
      <c r="AC146" s="162"/>
      <c r="AD146" s="162"/>
      <c r="AE146" s="162"/>
      <c r="AF146" s="162"/>
      <c r="AG146" s="162"/>
      <c r="AH146" s="162"/>
      <c r="AI146" s="162"/>
      <c r="AJ146" s="162"/>
      <c r="AK146" s="163"/>
    </row>
    <row r="147" spans="1:37" s="117" customFormat="1" x14ac:dyDescent="0.2">
      <c r="A147" s="160"/>
      <c r="B147" s="160"/>
      <c r="C147" s="160"/>
      <c r="D147" s="160"/>
      <c r="E147" s="160"/>
      <c r="F147" s="160"/>
      <c r="G147" s="160"/>
      <c r="H147" s="160"/>
      <c r="I147" s="161"/>
      <c r="L147" s="161"/>
      <c r="M147" s="161"/>
      <c r="P147" s="161"/>
      <c r="Q147" s="161"/>
      <c r="U147" s="162"/>
      <c r="V147" s="162"/>
      <c r="W147" s="162"/>
      <c r="X147" s="162"/>
      <c r="Y147" s="162"/>
      <c r="Z147" s="162"/>
      <c r="AA147" s="162"/>
      <c r="AB147" s="162"/>
      <c r="AC147" s="162"/>
      <c r="AD147" s="162"/>
      <c r="AE147" s="162"/>
      <c r="AF147" s="162"/>
      <c r="AG147" s="162"/>
      <c r="AH147" s="162"/>
      <c r="AI147" s="162"/>
      <c r="AJ147" s="162"/>
      <c r="AK147" s="163"/>
    </row>
    <row r="148" spans="1:37" s="117" customFormat="1" x14ac:dyDescent="0.2">
      <c r="A148" s="160"/>
      <c r="B148" s="160"/>
      <c r="C148" s="160"/>
      <c r="D148" s="160"/>
      <c r="E148" s="160"/>
      <c r="F148" s="160"/>
      <c r="G148" s="160"/>
      <c r="H148" s="160"/>
      <c r="I148" s="161"/>
      <c r="L148" s="161"/>
      <c r="M148" s="161"/>
      <c r="P148" s="161"/>
      <c r="Q148" s="161"/>
      <c r="U148" s="162"/>
      <c r="V148" s="162"/>
      <c r="W148" s="162"/>
      <c r="X148" s="162"/>
      <c r="Y148" s="162"/>
      <c r="Z148" s="162"/>
      <c r="AA148" s="162"/>
      <c r="AB148" s="162"/>
      <c r="AC148" s="162"/>
      <c r="AD148" s="162"/>
      <c r="AE148" s="162"/>
      <c r="AF148" s="162"/>
      <c r="AG148" s="162"/>
      <c r="AH148" s="162"/>
      <c r="AI148" s="162"/>
      <c r="AJ148" s="162"/>
      <c r="AK148" s="163"/>
    </row>
    <row r="149" spans="1:37" s="117" customFormat="1" x14ac:dyDescent="0.2">
      <c r="A149" s="160"/>
      <c r="B149" s="160"/>
      <c r="C149" s="160"/>
      <c r="D149" s="160"/>
      <c r="E149" s="160"/>
      <c r="F149" s="160"/>
      <c r="G149" s="160"/>
      <c r="H149" s="160"/>
      <c r="I149" s="161"/>
      <c r="L149" s="161"/>
      <c r="M149" s="161"/>
      <c r="P149" s="161"/>
      <c r="Q149" s="161"/>
      <c r="U149" s="162"/>
      <c r="V149" s="162"/>
      <c r="W149" s="162"/>
      <c r="X149" s="162"/>
      <c r="Y149" s="162"/>
      <c r="Z149" s="162"/>
      <c r="AA149" s="162"/>
      <c r="AB149" s="162"/>
      <c r="AC149" s="162"/>
      <c r="AD149" s="162"/>
      <c r="AE149" s="162"/>
      <c r="AF149" s="162"/>
      <c r="AG149" s="162"/>
      <c r="AH149" s="162"/>
      <c r="AI149" s="162"/>
      <c r="AJ149" s="162"/>
      <c r="AK149" s="163"/>
    </row>
    <row r="150" spans="1:37" s="117" customFormat="1" x14ac:dyDescent="0.2">
      <c r="A150" s="160"/>
      <c r="B150" s="160"/>
      <c r="C150" s="160"/>
      <c r="D150" s="160"/>
      <c r="E150" s="160"/>
      <c r="F150" s="160"/>
      <c r="G150" s="160"/>
      <c r="H150" s="160"/>
      <c r="I150" s="161"/>
      <c r="L150" s="161"/>
      <c r="M150" s="161"/>
      <c r="P150" s="161"/>
      <c r="Q150" s="161"/>
      <c r="U150" s="162"/>
      <c r="V150" s="162"/>
      <c r="W150" s="162"/>
      <c r="X150" s="162"/>
      <c r="Y150" s="162"/>
      <c r="Z150" s="162"/>
      <c r="AA150" s="162"/>
      <c r="AB150" s="162"/>
      <c r="AC150" s="162"/>
      <c r="AD150" s="162"/>
      <c r="AE150" s="162"/>
      <c r="AF150" s="162"/>
      <c r="AG150" s="162"/>
      <c r="AH150" s="162"/>
      <c r="AI150" s="162"/>
      <c r="AJ150" s="162"/>
      <c r="AK150" s="163"/>
    </row>
    <row r="151" spans="1:37" s="117" customFormat="1" x14ac:dyDescent="0.2">
      <c r="A151" s="160"/>
      <c r="B151" s="160"/>
      <c r="C151" s="160"/>
      <c r="D151" s="160"/>
      <c r="E151" s="160"/>
      <c r="F151" s="160"/>
      <c r="G151" s="160"/>
      <c r="H151" s="160"/>
      <c r="I151" s="161"/>
      <c r="L151" s="161"/>
      <c r="M151" s="161"/>
      <c r="P151" s="161"/>
      <c r="Q151" s="161"/>
      <c r="U151" s="162"/>
      <c r="V151" s="162"/>
      <c r="W151" s="162"/>
      <c r="X151" s="162"/>
      <c r="Y151" s="162"/>
      <c r="Z151" s="162"/>
      <c r="AA151" s="162"/>
      <c r="AB151" s="162"/>
      <c r="AC151" s="162"/>
      <c r="AD151" s="162"/>
      <c r="AE151" s="162"/>
      <c r="AF151" s="162"/>
      <c r="AG151" s="162"/>
      <c r="AH151" s="162"/>
      <c r="AI151" s="162"/>
      <c r="AJ151" s="162"/>
      <c r="AK151" s="163"/>
    </row>
    <row r="152" spans="1:37" s="117" customFormat="1" x14ac:dyDescent="0.2">
      <c r="A152" s="160"/>
      <c r="B152" s="160"/>
      <c r="C152" s="160"/>
      <c r="D152" s="160"/>
      <c r="E152" s="160"/>
      <c r="F152" s="160"/>
      <c r="G152" s="160"/>
      <c r="H152" s="160"/>
      <c r="I152" s="161"/>
      <c r="L152" s="161"/>
      <c r="M152" s="161"/>
      <c r="P152" s="161"/>
      <c r="Q152" s="161"/>
      <c r="U152" s="162"/>
      <c r="V152" s="162"/>
      <c r="W152" s="162"/>
      <c r="X152" s="162"/>
      <c r="Y152" s="162"/>
      <c r="Z152" s="162"/>
      <c r="AA152" s="162"/>
      <c r="AB152" s="162"/>
      <c r="AC152" s="162"/>
      <c r="AD152" s="162"/>
      <c r="AE152" s="162"/>
      <c r="AF152" s="162"/>
      <c r="AG152" s="162"/>
      <c r="AH152" s="162"/>
      <c r="AI152" s="162"/>
      <c r="AJ152" s="162"/>
      <c r="AK152" s="163"/>
    </row>
    <row r="153" spans="1:37" s="117" customFormat="1" x14ac:dyDescent="0.2">
      <c r="A153" s="160"/>
      <c r="B153" s="160"/>
      <c r="C153" s="160"/>
      <c r="D153" s="160"/>
      <c r="E153" s="160"/>
      <c r="F153" s="160"/>
      <c r="G153" s="160"/>
      <c r="H153" s="160"/>
      <c r="I153" s="161"/>
      <c r="L153" s="161"/>
      <c r="M153" s="161"/>
      <c r="P153" s="161"/>
      <c r="Q153" s="161"/>
      <c r="U153" s="162"/>
      <c r="V153" s="162"/>
      <c r="W153" s="162"/>
      <c r="X153" s="162"/>
      <c r="Y153" s="162"/>
      <c r="Z153" s="162"/>
      <c r="AA153" s="162"/>
      <c r="AB153" s="162"/>
      <c r="AC153" s="162"/>
      <c r="AD153" s="162"/>
      <c r="AE153" s="162"/>
      <c r="AF153" s="162"/>
      <c r="AG153" s="162"/>
      <c r="AH153" s="162"/>
      <c r="AI153" s="162"/>
      <c r="AJ153" s="162"/>
      <c r="AK153" s="163"/>
    </row>
    <row r="154" spans="1:37" s="117" customFormat="1" x14ac:dyDescent="0.2">
      <c r="A154" s="160"/>
      <c r="B154" s="160"/>
      <c r="C154" s="160"/>
      <c r="D154" s="160"/>
      <c r="E154" s="160"/>
      <c r="F154" s="160"/>
      <c r="G154" s="160"/>
      <c r="H154" s="160"/>
      <c r="I154" s="161"/>
      <c r="L154" s="161"/>
      <c r="M154" s="161"/>
      <c r="P154" s="161"/>
      <c r="Q154" s="161"/>
      <c r="U154" s="162"/>
      <c r="V154" s="162"/>
      <c r="W154" s="162"/>
      <c r="X154" s="162"/>
      <c r="Y154" s="162"/>
      <c r="Z154" s="162"/>
      <c r="AA154" s="162"/>
      <c r="AB154" s="162"/>
      <c r="AC154" s="162"/>
      <c r="AD154" s="162"/>
      <c r="AE154" s="162"/>
      <c r="AF154" s="162"/>
      <c r="AG154" s="162"/>
      <c r="AH154" s="162"/>
      <c r="AI154" s="162"/>
      <c r="AJ154" s="162"/>
      <c r="AK154" s="163"/>
    </row>
    <row r="155" spans="1:37" s="117" customFormat="1" x14ac:dyDescent="0.2">
      <c r="A155" s="160"/>
      <c r="B155" s="160"/>
      <c r="C155" s="160"/>
      <c r="D155" s="160"/>
      <c r="E155" s="160"/>
      <c r="F155" s="160"/>
      <c r="G155" s="160"/>
      <c r="H155" s="160"/>
      <c r="I155" s="161"/>
      <c r="L155" s="161"/>
      <c r="M155" s="161"/>
      <c r="P155" s="161"/>
      <c r="Q155" s="161"/>
      <c r="U155" s="162"/>
      <c r="V155" s="162"/>
      <c r="W155" s="162"/>
      <c r="X155" s="162"/>
      <c r="Y155" s="162"/>
      <c r="Z155" s="162"/>
      <c r="AA155" s="162"/>
      <c r="AB155" s="162"/>
      <c r="AC155" s="162"/>
      <c r="AD155" s="162"/>
      <c r="AE155" s="162"/>
      <c r="AF155" s="162"/>
      <c r="AG155" s="162"/>
      <c r="AH155" s="162"/>
      <c r="AI155" s="162"/>
      <c r="AJ155" s="162"/>
      <c r="AK155" s="163"/>
    </row>
    <row r="156" spans="1:37" s="117" customFormat="1" x14ac:dyDescent="0.2">
      <c r="A156" s="160"/>
      <c r="B156" s="160"/>
      <c r="C156" s="160"/>
      <c r="D156" s="160"/>
      <c r="E156" s="160"/>
      <c r="F156" s="160"/>
      <c r="G156" s="160"/>
      <c r="H156" s="160"/>
      <c r="I156" s="161"/>
      <c r="L156" s="161"/>
      <c r="M156" s="161"/>
      <c r="P156" s="161"/>
      <c r="Q156" s="161"/>
      <c r="U156" s="162"/>
      <c r="V156" s="162"/>
      <c r="W156" s="162"/>
      <c r="X156" s="162"/>
      <c r="Y156" s="162"/>
      <c r="Z156" s="162"/>
      <c r="AA156" s="162"/>
      <c r="AB156" s="162"/>
      <c r="AC156" s="162"/>
      <c r="AD156" s="162"/>
      <c r="AE156" s="162"/>
      <c r="AF156" s="162"/>
      <c r="AG156" s="162"/>
      <c r="AH156" s="162"/>
      <c r="AI156" s="162"/>
      <c r="AJ156" s="162"/>
      <c r="AK156" s="163"/>
    </row>
    <row r="157" spans="1:37" s="117" customFormat="1" x14ac:dyDescent="0.2">
      <c r="A157" s="160"/>
      <c r="B157" s="160"/>
      <c r="C157" s="160"/>
      <c r="D157" s="160"/>
      <c r="E157" s="160"/>
      <c r="F157" s="160"/>
      <c r="G157" s="160"/>
      <c r="H157" s="160"/>
      <c r="I157" s="161"/>
      <c r="L157" s="161"/>
      <c r="M157" s="161"/>
      <c r="P157" s="161"/>
      <c r="Q157" s="161"/>
      <c r="U157" s="162"/>
      <c r="V157" s="162"/>
      <c r="W157" s="162"/>
      <c r="X157" s="162"/>
      <c r="Y157" s="162"/>
      <c r="Z157" s="162"/>
      <c r="AA157" s="162"/>
      <c r="AB157" s="162"/>
      <c r="AC157" s="162"/>
      <c r="AD157" s="162"/>
      <c r="AE157" s="162"/>
      <c r="AF157" s="162"/>
      <c r="AG157" s="162"/>
      <c r="AH157" s="162"/>
      <c r="AI157" s="162"/>
      <c r="AJ157" s="162"/>
      <c r="AK157" s="163"/>
    </row>
    <row r="158" spans="1:37" s="117" customFormat="1" x14ac:dyDescent="0.2">
      <c r="A158" s="160"/>
      <c r="B158" s="160"/>
      <c r="C158" s="160"/>
      <c r="D158" s="160"/>
      <c r="E158" s="160"/>
      <c r="F158" s="160"/>
      <c r="G158" s="160"/>
      <c r="H158" s="160"/>
      <c r="I158" s="161"/>
      <c r="L158" s="161"/>
      <c r="M158" s="161"/>
      <c r="P158" s="161"/>
      <c r="Q158" s="161"/>
      <c r="U158" s="162"/>
      <c r="V158" s="162"/>
      <c r="W158" s="162"/>
      <c r="X158" s="162"/>
      <c r="Y158" s="162"/>
      <c r="Z158" s="162"/>
      <c r="AA158" s="162"/>
      <c r="AB158" s="162"/>
      <c r="AC158" s="162"/>
      <c r="AD158" s="162"/>
      <c r="AE158" s="162"/>
      <c r="AF158" s="162"/>
      <c r="AG158" s="162"/>
      <c r="AH158" s="162"/>
      <c r="AI158" s="162"/>
      <c r="AJ158" s="162"/>
      <c r="AK158" s="163"/>
    </row>
    <row r="159" spans="1:37" s="117" customFormat="1" x14ac:dyDescent="0.2">
      <c r="A159" s="160"/>
      <c r="B159" s="160"/>
      <c r="C159" s="160"/>
      <c r="D159" s="160"/>
      <c r="E159" s="160"/>
      <c r="F159" s="160"/>
      <c r="G159" s="160"/>
      <c r="H159" s="160"/>
      <c r="I159" s="161"/>
      <c r="L159" s="161"/>
      <c r="M159" s="161"/>
      <c r="P159" s="161"/>
      <c r="Q159" s="161"/>
      <c r="U159" s="162"/>
      <c r="V159" s="162"/>
      <c r="W159" s="162"/>
      <c r="X159" s="162"/>
      <c r="Y159" s="162"/>
      <c r="Z159" s="162"/>
      <c r="AA159" s="162"/>
      <c r="AB159" s="162"/>
      <c r="AC159" s="162"/>
      <c r="AD159" s="162"/>
      <c r="AE159" s="162"/>
      <c r="AF159" s="162"/>
      <c r="AG159" s="162"/>
      <c r="AH159" s="162"/>
      <c r="AI159" s="162"/>
      <c r="AJ159" s="162"/>
      <c r="AK159" s="163"/>
    </row>
    <row r="160" spans="1:37" s="117" customFormat="1" x14ac:dyDescent="0.2">
      <c r="A160" s="160"/>
      <c r="B160" s="160"/>
      <c r="C160" s="160"/>
      <c r="D160" s="160"/>
      <c r="E160" s="160"/>
      <c r="F160" s="160"/>
      <c r="G160" s="160"/>
      <c r="H160" s="160"/>
      <c r="I160" s="161"/>
      <c r="L160" s="161"/>
      <c r="M160" s="161"/>
      <c r="P160" s="161"/>
      <c r="Q160" s="161"/>
      <c r="U160" s="162"/>
      <c r="V160" s="162"/>
      <c r="W160" s="162"/>
      <c r="X160" s="162"/>
      <c r="Y160" s="162"/>
      <c r="Z160" s="162"/>
      <c r="AA160" s="162"/>
      <c r="AB160" s="162"/>
      <c r="AC160" s="162"/>
      <c r="AD160" s="162"/>
      <c r="AE160" s="162"/>
      <c r="AF160" s="162"/>
      <c r="AG160" s="162"/>
      <c r="AH160" s="162"/>
      <c r="AI160" s="162"/>
      <c r="AJ160" s="162"/>
      <c r="AK160" s="163"/>
    </row>
    <row r="161" spans="1:37" s="117" customFormat="1" x14ac:dyDescent="0.2">
      <c r="A161" s="160"/>
      <c r="B161" s="160"/>
      <c r="C161" s="160"/>
      <c r="D161" s="160"/>
      <c r="E161" s="160"/>
      <c r="F161" s="160"/>
      <c r="G161" s="160"/>
      <c r="H161" s="160"/>
      <c r="I161" s="161"/>
      <c r="L161" s="161"/>
      <c r="M161" s="161"/>
      <c r="P161" s="161"/>
      <c r="Q161" s="161"/>
      <c r="U161" s="162"/>
      <c r="V161" s="162"/>
      <c r="W161" s="162"/>
      <c r="X161" s="162"/>
      <c r="Y161" s="162"/>
      <c r="Z161" s="162"/>
      <c r="AA161" s="162"/>
      <c r="AB161" s="162"/>
      <c r="AC161" s="162"/>
      <c r="AD161" s="162"/>
      <c r="AE161" s="162"/>
      <c r="AF161" s="162"/>
      <c r="AG161" s="162"/>
      <c r="AH161" s="162"/>
      <c r="AI161" s="162"/>
      <c r="AJ161" s="162"/>
      <c r="AK161" s="163"/>
    </row>
    <row r="162" spans="1:37" s="117" customFormat="1" x14ac:dyDescent="0.2">
      <c r="A162" s="160"/>
      <c r="B162" s="160"/>
      <c r="C162" s="160"/>
      <c r="D162" s="160"/>
      <c r="E162" s="160"/>
      <c r="F162" s="160"/>
      <c r="G162" s="160"/>
      <c r="H162" s="160"/>
      <c r="I162" s="161"/>
      <c r="L162" s="161"/>
      <c r="M162" s="161"/>
      <c r="P162" s="161"/>
      <c r="Q162" s="161"/>
      <c r="U162" s="162"/>
      <c r="V162" s="162"/>
      <c r="W162" s="162"/>
      <c r="X162" s="162"/>
      <c r="Y162" s="162"/>
      <c r="Z162" s="162"/>
      <c r="AA162" s="162"/>
      <c r="AB162" s="162"/>
      <c r="AC162" s="162"/>
      <c r="AD162" s="162"/>
      <c r="AE162" s="162"/>
      <c r="AF162" s="162"/>
      <c r="AG162" s="162"/>
      <c r="AH162" s="162"/>
      <c r="AI162" s="162"/>
      <c r="AJ162" s="162"/>
      <c r="AK162" s="163"/>
    </row>
    <row r="163" spans="1:37" s="117" customFormat="1" x14ac:dyDescent="0.2">
      <c r="A163" s="160"/>
      <c r="B163" s="160"/>
      <c r="C163" s="160"/>
      <c r="D163" s="160"/>
      <c r="E163" s="160"/>
      <c r="F163" s="160"/>
      <c r="G163" s="160"/>
      <c r="H163" s="160"/>
      <c r="I163" s="161"/>
      <c r="L163" s="161"/>
      <c r="M163" s="161"/>
      <c r="P163" s="161"/>
      <c r="Q163" s="161"/>
      <c r="U163" s="162"/>
      <c r="V163" s="162"/>
      <c r="W163" s="162"/>
      <c r="X163" s="162"/>
      <c r="Y163" s="162"/>
      <c r="Z163" s="162"/>
      <c r="AA163" s="162"/>
      <c r="AB163" s="162"/>
      <c r="AC163" s="162"/>
      <c r="AD163" s="162"/>
      <c r="AE163" s="162"/>
      <c r="AF163" s="162"/>
      <c r="AG163" s="162"/>
      <c r="AH163" s="162"/>
      <c r="AI163" s="162"/>
      <c r="AJ163" s="162"/>
      <c r="AK163" s="163"/>
    </row>
    <row r="164" spans="1:37" s="117" customFormat="1" x14ac:dyDescent="0.2">
      <c r="A164" s="160"/>
      <c r="B164" s="160"/>
      <c r="C164" s="160"/>
      <c r="D164" s="160"/>
      <c r="E164" s="160"/>
      <c r="F164" s="160"/>
      <c r="G164" s="160"/>
      <c r="H164" s="160"/>
      <c r="I164" s="161"/>
      <c r="L164" s="161"/>
      <c r="M164" s="161"/>
      <c r="P164" s="161"/>
      <c r="Q164" s="161"/>
      <c r="U164" s="162"/>
      <c r="V164" s="162"/>
      <c r="W164" s="162"/>
      <c r="X164" s="162"/>
      <c r="Y164" s="162"/>
      <c r="Z164" s="162"/>
      <c r="AA164" s="162"/>
      <c r="AB164" s="162"/>
      <c r="AC164" s="162"/>
      <c r="AD164" s="162"/>
      <c r="AE164" s="162"/>
      <c r="AF164" s="162"/>
      <c r="AG164" s="162"/>
      <c r="AH164" s="162"/>
      <c r="AI164" s="162"/>
      <c r="AJ164" s="162"/>
      <c r="AK164" s="163"/>
    </row>
    <row r="165" spans="1:37" s="117" customFormat="1" x14ac:dyDescent="0.2">
      <c r="A165" s="160"/>
      <c r="B165" s="160"/>
      <c r="C165" s="160"/>
      <c r="D165" s="160"/>
      <c r="E165" s="160"/>
      <c r="F165" s="160"/>
      <c r="G165" s="160"/>
      <c r="H165" s="160"/>
      <c r="I165" s="161"/>
      <c r="L165" s="161"/>
      <c r="M165" s="161"/>
      <c r="P165" s="161"/>
      <c r="Q165" s="161"/>
      <c r="U165" s="162"/>
      <c r="V165" s="162"/>
      <c r="W165" s="162"/>
      <c r="X165" s="162"/>
      <c r="Y165" s="162"/>
      <c r="Z165" s="162"/>
      <c r="AA165" s="162"/>
      <c r="AB165" s="162"/>
      <c r="AC165" s="162"/>
      <c r="AD165" s="162"/>
      <c r="AE165" s="162"/>
      <c r="AF165" s="162"/>
      <c r="AG165" s="162"/>
      <c r="AH165" s="162"/>
      <c r="AI165" s="162"/>
      <c r="AJ165" s="162"/>
      <c r="AK165" s="163"/>
    </row>
    <row r="166" spans="1:37" s="117" customFormat="1" x14ac:dyDescent="0.2">
      <c r="A166" s="160"/>
      <c r="B166" s="160"/>
      <c r="C166" s="160"/>
      <c r="D166" s="160"/>
      <c r="E166" s="160"/>
      <c r="F166" s="160"/>
      <c r="G166" s="160"/>
      <c r="H166" s="160"/>
      <c r="I166" s="161"/>
      <c r="L166" s="161"/>
      <c r="M166" s="161"/>
      <c r="P166" s="161"/>
      <c r="Q166" s="161"/>
      <c r="U166" s="162"/>
      <c r="V166" s="162"/>
      <c r="W166" s="162"/>
      <c r="X166" s="162"/>
      <c r="Y166" s="162"/>
      <c r="Z166" s="162"/>
      <c r="AA166" s="162"/>
      <c r="AB166" s="162"/>
      <c r="AC166" s="162"/>
      <c r="AD166" s="162"/>
      <c r="AE166" s="162"/>
      <c r="AF166" s="162"/>
      <c r="AG166" s="162"/>
      <c r="AH166" s="162"/>
      <c r="AI166" s="162"/>
      <c r="AJ166" s="162"/>
      <c r="AK166" s="163"/>
    </row>
    <row r="167" spans="1:37" s="117" customFormat="1" x14ac:dyDescent="0.2">
      <c r="A167" s="160"/>
      <c r="B167" s="160"/>
      <c r="C167" s="160"/>
      <c r="D167" s="160"/>
      <c r="E167" s="160"/>
      <c r="F167" s="160"/>
      <c r="G167" s="160"/>
      <c r="H167" s="160"/>
      <c r="I167" s="161"/>
      <c r="L167" s="161"/>
      <c r="M167" s="161"/>
      <c r="P167" s="161"/>
      <c r="Q167" s="161"/>
      <c r="U167" s="162"/>
      <c r="V167" s="162"/>
      <c r="W167" s="162"/>
      <c r="X167" s="162"/>
      <c r="Y167" s="162"/>
      <c r="Z167" s="162"/>
      <c r="AA167" s="162"/>
      <c r="AB167" s="162"/>
      <c r="AC167" s="162"/>
      <c r="AD167" s="162"/>
      <c r="AE167" s="162"/>
      <c r="AF167" s="162"/>
      <c r="AG167" s="162"/>
      <c r="AH167" s="162"/>
      <c r="AI167" s="162"/>
      <c r="AJ167" s="162"/>
      <c r="AK167" s="163"/>
    </row>
    <row r="168" spans="1:37" s="117" customFormat="1" x14ac:dyDescent="0.2">
      <c r="A168" s="160"/>
      <c r="B168" s="160"/>
      <c r="C168" s="160"/>
      <c r="D168" s="160"/>
      <c r="E168" s="160"/>
      <c r="F168" s="160"/>
      <c r="G168" s="160"/>
      <c r="H168" s="160"/>
      <c r="I168" s="161"/>
      <c r="L168" s="161"/>
      <c r="M168" s="161"/>
      <c r="P168" s="161"/>
      <c r="Q168" s="161"/>
      <c r="U168" s="162"/>
      <c r="V168" s="162"/>
      <c r="W168" s="162"/>
      <c r="X168" s="162"/>
      <c r="Y168" s="162"/>
      <c r="Z168" s="162"/>
      <c r="AA168" s="162"/>
      <c r="AB168" s="162"/>
      <c r="AC168" s="162"/>
      <c r="AD168" s="162"/>
      <c r="AE168" s="162"/>
      <c r="AF168" s="162"/>
      <c r="AG168" s="162"/>
      <c r="AH168" s="162"/>
      <c r="AI168" s="162"/>
      <c r="AJ168" s="162"/>
      <c r="AK168" s="163"/>
    </row>
    <row r="169" spans="1:37" s="117" customFormat="1" x14ac:dyDescent="0.2">
      <c r="A169" s="160"/>
      <c r="B169" s="160"/>
      <c r="C169" s="160"/>
      <c r="D169" s="160"/>
      <c r="E169" s="160"/>
      <c r="F169" s="160"/>
      <c r="G169" s="160"/>
      <c r="H169" s="160"/>
      <c r="I169" s="161"/>
      <c r="L169" s="161"/>
      <c r="M169" s="161"/>
      <c r="P169" s="161"/>
      <c r="Q169" s="161"/>
      <c r="U169" s="162"/>
      <c r="V169" s="162"/>
      <c r="W169" s="162"/>
      <c r="X169" s="162"/>
      <c r="Y169" s="162"/>
      <c r="Z169" s="162"/>
      <c r="AA169" s="162"/>
      <c r="AB169" s="162"/>
      <c r="AC169" s="162"/>
      <c r="AD169" s="162"/>
      <c r="AE169" s="162"/>
      <c r="AF169" s="162"/>
      <c r="AG169" s="162"/>
      <c r="AH169" s="162"/>
      <c r="AI169" s="162"/>
      <c r="AJ169" s="162"/>
      <c r="AK169" s="163"/>
    </row>
    <row r="170" spans="1:37" s="117" customFormat="1" x14ac:dyDescent="0.2">
      <c r="A170" s="160"/>
      <c r="B170" s="160"/>
      <c r="C170" s="160"/>
      <c r="D170" s="160"/>
      <c r="E170" s="160"/>
      <c r="F170" s="160"/>
      <c r="G170" s="160"/>
      <c r="H170" s="160"/>
      <c r="I170" s="161"/>
      <c r="L170" s="161"/>
      <c r="M170" s="161"/>
      <c r="P170" s="161"/>
      <c r="Q170" s="161"/>
      <c r="U170" s="162"/>
      <c r="V170" s="162"/>
      <c r="W170" s="162"/>
      <c r="X170" s="162"/>
      <c r="Y170" s="162"/>
      <c r="Z170" s="162"/>
      <c r="AA170" s="162"/>
      <c r="AB170" s="162"/>
      <c r="AC170" s="162"/>
      <c r="AD170" s="162"/>
      <c r="AE170" s="162"/>
      <c r="AF170" s="162"/>
      <c r="AG170" s="162"/>
      <c r="AH170" s="162"/>
      <c r="AI170" s="162"/>
      <c r="AJ170" s="162"/>
      <c r="AK170" s="163"/>
    </row>
    <row r="171" spans="1:37" s="117" customFormat="1" x14ac:dyDescent="0.2">
      <c r="A171" s="160"/>
      <c r="B171" s="160"/>
      <c r="C171" s="160"/>
      <c r="D171" s="160"/>
      <c r="E171" s="160"/>
      <c r="F171" s="160"/>
      <c r="G171" s="160"/>
      <c r="H171" s="160"/>
      <c r="I171" s="161"/>
      <c r="L171" s="161"/>
      <c r="M171" s="161"/>
      <c r="P171" s="161"/>
      <c r="Q171" s="161"/>
      <c r="U171" s="162"/>
      <c r="V171" s="162"/>
      <c r="W171" s="162"/>
      <c r="X171" s="162"/>
      <c r="Y171" s="162"/>
      <c r="Z171" s="162"/>
      <c r="AA171" s="162"/>
      <c r="AB171" s="162"/>
      <c r="AC171" s="162"/>
      <c r="AD171" s="162"/>
      <c r="AE171" s="162"/>
      <c r="AF171" s="162"/>
      <c r="AG171" s="162"/>
      <c r="AH171" s="162"/>
      <c r="AI171" s="162"/>
      <c r="AJ171" s="162"/>
      <c r="AK171" s="163"/>
    </row>
    <row r="172" spans="1:37" s="117" customFormat="1" x14ac:dyDescent="0.2">
      <c r="A172" s="160"/>
      <c r="B172" s="160"/>
      <c r="C172" s="160"/>
      <c r="D172" s="160"/>
      <c r="E172" s="160"/>
      <c r="F172" s="160"/>
      <c r="G172" s="160"/>
      <c r="H172" s="160"/>
      <c r="I172" s="161"/>
      <c r="L172" s="161"/>
      <c r="M172" s="161"/>
      <c r="P172" s="161"/>
      <c r="Q172" s="161"/>
      <c r="U172" s="162"/>
      <c r="V172" s="162"/>
      <c r="W172" s="162"/>
      <c r="X172" s="162"/>
      <c r="Y172" s="162"/>
      <c r="Z172" s="162"/>
      <c r="AA172" s="162"/>
      <c r="AB172" s="162"/>
      <c r="AC172" s="162"/>
      <c r="AD172" s="162"/>
      <c r="AE172" s="162"/>
      <c r="AF172" s="162"/>
      <c r="AG172" s="162"/>
      <c r="AH172" s="162"/>
      <c r="AI172" s="162"/>
      <c r="AJ172" s="162"/>
      <c r="AK172" s="163"/>
    </row>
    <row r="173" spans="1:37" s="117" customFormat="1" x14ac:dyDescent="0.2">
      <c r="A173" s="160"/>
      <c r="B173" s="160"/>
      <c r="C173" s="160"/>
      <c r="D173" s="160"/>
      <c r="E173" s="160"/>
      <c r="F173" s="160"/>
      <c r="G173" s="160"/>
      <c r="H173" s="160"/>
      <c r="I173" s="161"/>
      <c r="L173" s="161"/>
      <c r="M173" s="161"/>
      <c r="P173" s="161"/>
      <c r="Q173" s="161"/>
      <c r="U173" s="162"/>
      <c r="V173" s="162"/>
      <c r="W173" s="162"/>
      <c r="X173" s="162"/>
      <c r="Y173" s="162"/>
      <c r="Z173" s="162"/>
      <c r="AA173" s="162"/>
      <c r="AB173" s="162"/>
      <c r="AC173" s="162"/>
      <c r="AD173" s="162"/>
      <c r="AE173" s="162"/>
      <c r="AF173" s="162"/>
      <c r="AG173" s="162"/>
      <c r="AH173" s="162"/>
      <c r="AI173" s="162"/>
      <c r="AJ173" s="162"/>
      <c r="AK173" s="163"/>
    </row>
    <row r="174" spans="1:37" s="117" customFormat="1" x14ac:dyDescent="0.2">
      <c r="A174" s="160"/>
      <c r="B174" s="160"/>
      <c r="C174" s="160"/>
      <c r="D174" s="160"/>
      <c r="E174" s="160"/>
      <c r="F174" s="160"/>
      <c r="G174" s="160"/>
      <c r="H174" s="160"/>
      <c r="I174" s="161"/>
      <c r="L174" s="161"/>
      <c r="M174" s="161"/>
      <c r="P174" s="161"/>
      <c r="Q174" s="161"/>
      <c r="U174" s="162"/>
      <c r="V174" s="162"/>
      <c r="W174" s="162"/>
      <c r="X174" s="162"/>
      <c r="Y174" s="162"/>
      <c r="Z174" s="162"/>
      <c r="AA174" s="162"/>
      <c r="AB174" s="162"/>
      <c r="AC174" s="162"/>
      <c r="AD174" s="162"/>
      <c r="AE174" s="162"/>
      <c r="AF174" s="162"/>
      <c r="AG174" s="162"/>
      <c r="AH174" s="162"/>
      <c r="AI174" s="162"/>
      <c r="AJ174" s="162"/>
      <c r="AK174" s="163"/>
    </row>
    <row r="175" spans="1:37" s="117" customFormat="1" x14ac:dyDescent="0.2">
      <c r="A175" s="160"/>
      <c r="B175" s="160"/>
      <c r="C175" s="160"/>
      <c r="D175" s="160"/>
      <c r="E175" s="160"/>
      <c r="F175" s="160"/>
      <c r="G175" s="160"/>
      <c r="H175" s="160"/>
      <c r="I175" s="161"/>
      <c r="L175" s="161"/>
      <c r="M175" s="161"/>
      <c r="P175" s="161"/>
      <c r="Q175" s="161"/>
      <c r="U175" s="162"/>
      <c r="V175" s="162"/>
      <c r="W175" s="162"/>
      <c r="X175" s="162"/>
      <c r="Y175" s="162"/>
      <c r="Z175" s="162"/>
      <c r="AA175" s="162"/>
      <c r="AB175" s="162"/>
      <c r="AC175" s="162"/>
      <c r="AD175" s="162"/>
      <c r="AE175" s="162"/>
      <c r="AF175" s="162"/>
      <c r="AG175" s="162"/>
      <c r="AH175" s="162"/>
      <c r="AI175" s="162"/>
      <c r="AJ175" s="162"/>
      <c r="AK175" s="163"/>
    </row>
    <row r="176" spans="1:37" s="117" customFormat="1" x14ac:dyDescent="0.2">
      <c r="A176" s="160"/>
      <c r="B176" s="160"/>
      <c r="C176" s="160"/>
      <c r="D176" s="160"/>
      <c r="E176" s="160"/>
      <c r="F176" s="160"/>
      <c r="G176" s="160"/>
      <c r="H176" s="160"/>
      <c r="I176" s="161"/>
      <c r="L176" s="161"/>
      <c r="M176" s="161"/>
      <c r="P176" s="161"/>
      <c r="Q176" s="161"/>
      <c r="U176" s="162"/>
      <c r="V176" s="162"/>
      <c r="W176" s="162"/>
      <c r="X176" s="162"/>
      <c r="Y176" s="162"/>
      <c r="Z176" s="162"/>
      <c r="AA176" s="162"/>
      <c r="AB176" s="162"/>
      <c r="AC176" s="162"/>
      <c r="AD176" s="162"/>
      <c r="AE176" s="162"/>
      <c r="AF176" s="162"/>
      <c r="AG176" s="162"/>
      <c r="AH176" s="162"/>
      <c r="AI176" s="162"/>
      <c r="AJ176" s="162"/>
      <c r="AK176" s="163"/>
    </row>
    <row r="177" spans="1:37" s="117" customFormat="1" x14ac:dyDescent="0.2">
      <c r="A177" s="160"/>
      <c r="B177" s="160"/>
      <c r="C177" s="160"/>
      <c r="D177" s="160"/>
      <c r="E177" s="160"/>
      <c r="F177" s="160"/>
      <c r="G177" s="160"/>
      <c r="H177" s="160"/>
      <c r="I177" s="161"/>
      <c r="L177" s="161"/>
      <c r="M177" s="161"/>
      <c r="P177" s="161"/>
      <c r="Q177" s="161"/>
      <c r="U177" s="162"/>
      <c r="V177" s="162"/>
      <c r="W177" s="162"/>
      <c r="X177" s="162"/>
      <c r="Y177" s="162"/>
      <c r="Z177" s="162"/>
      <c r="AA177" s="162"/>
      <c r="AB177" s="162"/>
      <c r="AC177" s="162"/>
      <c r="AD177" s="162"/>
      <c r="AE177" s="162"/>
      <c r="AF177" s="162"/>
      <c r="AG177" s="162"/>
      <c r="AH177" s="162"/>
      <c r="AI177" s="162"/>
      <c r="AJ177" s="162"/>
      <c r="AK177" s="163"/>
    </row>
    <row r="178" spans="1:37" s="117" customFormat="1" x14ac:dyDescent="0.2">
      <c r="A178" s="160"/>
      <c r="B178" s="160"/>
      <c r="C178" s="160"/>
      <c r="D178" s="160"/>
      <c r="E178" s="160"/>
      <c r="F178" s="160"/>
      <c r="G178" s="160"/>
      <c r="H178" s="160"/>
      <c r="I178" s="161"/>
      <c r="L178" s="161"/>
      <c r="M178" s="161"/>
      <c r="P178" s="161"/>
      <c r="Q178" s="161"/>
      <c r="U178" s="162"/>
      <c r="V178" s="162"/>
      <c r="W178" s="162"/>
      <c r="X178" s="162"/>
      <c r="Y178" s="162"/>
      <c r="Z178" s="162"/>
      <c r="AA178" s="162"/>
      <c r="AB178" s="162"/>
      <c r="AC178" s="162"/>
      <c r="AD178" s="162"/>
      <c r="AE178" s="162"/>
      <c r="AF178" s="162"/>
      <c r="AG178" s="162"/>
      <c r="AH178" s="162"/>
      <c r="AI178" s="162"/>
      <c r="AJ178" s="162"/>
      <c r="AK178" s="163"/>
    </row>
    <row r="179" spans="1:37" s="117" customFormat="1" x14ac:dyDescent="0.2">
      <c r="A179" s="160"/>
      <c r="B179" s="160"/>
      <c r="C179" s="160"/>
      <c r="D179" s="160"/>
      <c r="E179" s="160"/>
      <c r="F179" s="160"/>
      <c r="G179" s="160"/>
      <c r="H179" s="160"/>
      <c r="I179" s="161"/>
      <c r="L179" s="161"/>
      <c r="M179" s="161"/>
      <c r="P179" s="161"/>
      <c r="Q179" s="161"/>
      <c r="U179" s="162"/>
      <c r="V179" s="162"/>
      <c r="W179" s="162"/>
      <c r="X179" s="162"/>
      <c r="Y179" s="162"/>
      <c r="Z179" s="162"/>
      <c r="AA179" s="162"/>
      <c r="AB179" s="162"/>
      <c r="AC179" s="162"/>
      <c r="AD179" s="162"/>
      <c r="AE179" s="162"/>
      <c r="AF179" s="162"/>
      <c r="AG179" s="162"/>
      <c r="AH179" s="162"/>
      <c r="AI179" s="162"/>
      <c r="AJ179" s="162"/>
      <c r="AK179" s="163"/>
    </row>
    <row r="180" spans="1:37" s="117" customFormat="1" x14ac:dyDescent="0.2">
      <c r="A180" s="160"/>
      <c r="B180" s="160"/>
      <c r="C180" s="160"/>
      <c r="D180" s="160"/>
      <c r="E180" s="160"/>
      <c r="F180" s="160"/>
      <c r="G180" s="160"/>
      <c r="H180" s="160"/>
      <c r="I180" s="161"/>
      <c r="L180" s="161"/>
      <c r="M180" s="161"/>
      <c r="P180" s="161"/>
      <c r="Q180" s="161"/>
      <c r="U180" s="162"/>
      <c r="V180" s="162"/>
      <c r="W180" s="162"/>
      <c r="X180" s="162"/>
      <c r="Y180" s="162"/>
      <c r="Z180" s="162"/>
      <c r="AA180" s="162"/>
      <c r="AB180" s="162"/>
      <c r="AC180" s="162"/>
      <c r="AD180" s="162"/>
      <c r="AE180" s="162"/>
      <c r="AF180" s="162"/>
      <c r="AG180" s="162"/>
      <c r="AH180" s="162"/>
      <c r="AI180" s="162"/>
      <c r="AJ180" s="162"/>
      <c r="AK180" s="163"/>
    </row>
    <row r="181" spans="1:37" s="117" customFormat="1" x14ac:dyDescent="0.2">
      <c r="A181" s="160"/>
      <c r="B181" s="160"/>
      <c r="C181" s="160"/>
      <c r="D181" s="160"/>
      <c r="E181" s="160"/>
      <c r="F181" s="160"/>
      <c r="G181" s="160"/>
      <c r="H181" s="160"/>
      <c r="I181" s="161"/>
      <c r="L181" s="161"/>
      <c r="M181" s="161"/>
      <c r="P181" s="161"/>
      <c r="Q181" s="161"/>
      <c r="U181" s="162"/>
      <c r="V181" s="162"/>
      <c r="W181" s="162"/>
      <c r="X181" s="162"/>
      <c r="Y181" s="162"/>
      <c r="Z181" s="162"/>
      <c r="AA181" s="162"/>
      <c r="AB181" s="162"/>
      <c r="AC181" s="162"/>
      <c r="AD181" s="162"/>
      <c r="AE181" s="162"/>
      <c r="AF181" s="162"/>
      <c r="AG181" s="162"/>
      <c r="AH181" s="162"/>
      <c r="AI181" s="162"/>
      <c r="AJ181" s="162"/>
      <c r="AK181" s="163"/>
    </row>
    <row r="182" spans="1:37" s="117" customFormat="1" x14ac:dyDescent="0.2">
      <c r="A182" s="160"/>
      <c r="B182" s="160"/>
      <c r="C182" s="160"/>
      <c r="D182" s="160"/>
      <c r="E182" s="160"/>
      <c r="F182" s="160"/>
      <c r="G182" s="160"/>
      <c r="H182" s="160"/>
      <c r="I182" s="161"/>
      <c r="L182" s="161"/>
      <c r="M182" s="161"/>
      <c r="P182" s="161"/>
      <c r="Q182" s="161"/>
      <c r="U182" s="162"/>
      <c r="V182" s="162"/>
      <c r="W182" s="162"/>
      <c r="X182" s="162"/>
      <c r="Y182" s="162"/>
      <c r="Z182" s="162"/>
      <c r="AA182" s="162"/>
      <c r="AB182" s="162"/>
      <c r="AC182" s="162"/>
      <c r="AD182" s="162"/>
      <c r="AE182" s="162"/>
      <c r="AF182" s="162"/>
      <c r="AG182" s="162"/>
      <c r="AH182" s="162"/>
      <c r="AI182" s="162"/>
      <c r="AJ182" s="162"/>
      <c r="AK182" s="163"/>
    </row>
    <row r="183" spans="1:37" s="117" customFormat="1" x14ac:dyDescent="0.2">
      <c r="A183" s="160"/>
      <c r="B183" s="160"/>
      <c r="C183" s="160"/>
      <c r="D183" s="160"/>
      <c r="E183" s="160"/>
      <c r="F183" s="160"/>
      <c r="G183" s="160"/>
      <c r="H183" s="160"/>
      <c r="I183" s="161"/>
      <c r="L183" s="161"/>
      <c r="M183" s="161"/>
      <c r="P183" s="161"/>
      <c r="Q183" s="161"/>
      <c r="U183" s="162"/>
      <c r="V183" s="162"/>
      <c r="W183" s="162"/>
      <c r="X183" s="162"/>
      <c r="Y183" s="162"/>
      <c r="Z183" s="162"/>
      <c r="AA183" s="162"/>
      <c r="AB183" s="162"/>
      <c r="AC183" s="162"/>
      <c r="AD183" s="162"/>
      <c r="AE183" s="162"/>
      <c r="AF183" s="162"/>
      <c r="AG183" s="162"/>
      <c r="AH183" s="162"/>
      <c r="AI183" s="162"/>
      <c r="AJ183" s="162"/>
      <c r="AK183" s="163"/>
    </row>
    <row r="184" spans="1:37" s="117" customFormat="1" x14ac:dyDescent="0.2">
      <c r="A184" s="160"/>
      <c r="B184" s="160"/>
      <c r="C184" s="160"/>
      <c r="D184" s="160"/>
      <c r="E184" s="160"/>
      <c r="F184" s="160"/>
      <c r="G184" s="160"/>
      <c r="H184" s="160"/>
      <c r="I184" s="161"/>
      <c r="L184" s="161"/>
      <c r="M184" s="161"/>
      <c r="P184" s="161"/>
      <c r="Q184" s="161"/>
      <c r="U184" s="162"/>
      <c r="V184" s="162"/>
      <c r="W184" s="162"/>
      <c r="X184" s="162"/>
      <c r="Y184" s="162"/>
      <c r="Z184" s="162"/>
      <c r="AA184" s="162"/>
      <c r="AB184" s="162"/>
      <c r="AC184" s="162"/>
      <c r="AD184" s="162"/>
      <c r="AE184" s="162"/>
      <c r="AF184" s="162"/>
      <c r="AG184" s="162"/>
      <c r="AH184" s="162"/>
      <c r="AI184" s="162"/>
      <c r="AJ184" s="162"/>
      <c r="AK184" s="163"/>
    </row>
    <row r="185" spans="1:37" s="117" customFormat="1" x14ac:dyDescent="0.2">
      <c r="A185" s="160"/>
      <c r="B185" s="160"/>
      <c r="C185" s="160"/>
      <c r="D185" s="160"/>
      <c r="E185" s="160"/>
      <c r="F185" s="160"/>
      <c r="G185" s="160"/>
      <c r="H185" s="160"/>
      <c r="I185" s="161"/>
      <c r="L185" s="161"/>
      <c r="M185" s="161"/>
      <c r="P185" s="161"/>
      <c r="Q185" s="161"/>
      <c r="U185" s="162"/>
      <c r="V185" s="162"/>
      <c r="W185" s="162"/>
      <c r="X185" s="162"/>
      <c r="Y185" s="162"/>
      <c r="Z185" s="162"/>
      <c r="AA185" s="162"/>
      <c r="AB185" s="162"/>
      <c r="AC185" s="162"/>
      <c r="AD185" s="162"/>
      <c r="AE185" s="162"/>
      <c r="AF185" s="162"/>
      <c r="AG185" s="162"/>
      <c r="AH185" s="162"/>
      <c r="AI185" s="162"/>
      <c r="AJ185" s="162"/>
      <c r="AK185" s="163"/>
    </row>
    <row r="186" spans="1:37" s="117" customFormat="1" x14ac:dyDescent="0.2">
      <c r="A186" s="160"/>
      <c r="B186" s="160"/>
      <c r="C186" s="160"/>
      <c r="D186" s="160"/>
      <c r="E186" s="160"/>
      <c r="F186" s="160"/>
      <c r="G186" s="160"/>
      <c r="H186" s="160"/>
      <c r="I186" s="161"/>
      <c r="L186" s="161"/>
      <c r="M186" s="161"/>
      <c r="P186" s="161"/>
      <c r="Q186" s="161"/>
      <c r="U186" s="162"/>
      <c r="V186" s="162"/>
      <c r="W186" s="162"/>
      <c r="X186" s="162"/>
      <c r="Y186" s="162"/>
      <c r="Z186" s="162"/>
      <c r="AA186" s="162"/>
      <c r="AB186" s="162"/>
      <c r="AC186" s="162"/>
      <c r="AD186" s="162"/>
      <c r="AE186" s="162"/>
      <c r="AF186" s="162"/>
      <c r="AG186" s="162"/>
      <c r="AH186" s="162"/>
      <c r="AI186" s="162"/>
      <c r="AJ186" s="162"/>
      <c r="AK186" s="163"/>
    </row>
    <row r="187" spans="1:37" s="117" customFormat="1" x14ac:dyDescent="0.2">
      <c r="A187" s="160"/>
      <c r="B187" s="160"/>
      <c r="C187" s="160"/>
      <c r="D187" s="160"/>
      <c r="E187" s="160"/>
      <c r="F187" s="160"/>
      <c r="G187" s="160"/>
      <c r="H187" s="160"/>
      <c r="I187" s="161"/>
      <c r="L187" s="161"/>
      <c r="M187" s="161"/>
      <c r="P187" s="161"/>
      <c r="Q187" s="161"/>
      <c r="U187" s="162"/>
      <c r="V187" s="162"/>
      <c r="W187" s="162"/>
      <c r="X187" s="162"/>
      <c r="Y187" s="162"/>
      <c r="Z187" s="162"/>
      <c r="AA187" s="162"/>
      <c r="AB187" s="162"/>
      <c r="AC187" s="162"/>
      <c r="AD187" s="162"/>
      <c r="AE187" s="162"/>
      <c r="AF187" s="162"/>
      <c r="AG187" s="162"/>
      <c r="AH187" s="162"/>
      <c r="AI187" s="162"/>
      <c r="AJ187" s="162"/>
      <c r="AK187" s="163"/>
    </row>
    <row r="188" spans="1:37" s="117" customFormat="1" x14ac:dyDescent="0.2">
      <c r="A188" s="160"/>
      <c r="B188" s="160"/>
      <c r="C188" s="160"/>
      <c r="D188" s="160"/>
      <c r="E188" s="160"/>
      <c r="F188" s="160"/>
      <c r="G188" s="160"/>
      <c r="H188" s="160"/>
      <c r="I188" s="161"/>
      <c r="L188" s="161"/>
      <c r="M188" s="161"/>
      <c r="P188" s="161"/>
      <c r="Q188" s="161"/>
      <c r="U188" s="162"/>
      <c r="V188" s="162"/>
      <c r="W188" s="162"/>
      <c r="X188" s="162"/>
      <c r="Y188" s="162"/>
      <c r="Z188" s="162"/>
      <c r="AA188" s="162"/>
      <c r="AB188" s="162"/>
      <c r="AC188" s="162"/>
      <c r="AD188" s="162"/>
      <c r="AE188" s="162"/>
      <c r="AF188" s="162"/>
      <c r="AG188" s="162"/>
      <c r="AH188" s="162"/>
      <c r="AI188" s="162"/>
      <c r="AJ188" s="162"/>
      <c r="AK188" s="163"/>
    </row>
    <row r="189" spans="1:37" s="117" customFormat="1" x14ac:dyDescent="0.2">
      <c r="A189" s="160"/>
      <c r="B189" s="160"/>
      <c r="C189" s="160"/>
      <c r="D189" s="160"/>
      <c r="E189" s="160"/>
      <c r="F189" s="160"/>
      <c r="G189" s="160"/>
      <c r="H189" s="160"/>
      <c r="I189" s="161"/>
      <c r="L189" s="161"/>
      <c r="M189" s="161"/>
      <c r="P189" s="161"/>
      <c r="Q189" s="161"/>
      <c r="U189" s="162"/>
      <c r="V189" s="162"/>
      <c r="W189" s="162"/>
      <c r="X189" s="162"/>
      <c r="Y189" s="162"/>
      <c r="Z189" s="162"/>
      <c r="AA189" s="162"/>
      <c r="AB189" s="162"/>
      <c r="AC189" s="162"/>
      <c r="AD189" s="162"/>
      <c r="AE189" s="162"/>
      <c r="AF189" s="162"/>
      <c r="AG189" s="162"/>
      <c r="AH189" s="162"/>
      <c r="AI189" s="162"/>
      <c r="AJ189" s="162"/>
      <c r="AK189" s="163"/>
    </row>
    <row r="190" spans="1:37" s="117" customFormat="1" x14ac:dyDescent="0.2">
      <c r="A190" s="160"/>
      <c r="B190" s="160"/>
      <c r="C190" s="160"/>
      <c r="D190" s="160"/>
      <c r="E190" s="160"/>
      <c r="F190" s="160"/>
      <c r="G190" s="160"/>
      <c r="H190" s="160"/>
      <c r="I190" s="161"/>
      <c r="L190" s="161"/>
      <c r="M190" s="161"/>
      <c r="P190" s="161"/>
      <c r="Q190" s="161"/>
      <c r="U190" s="162"/>
      <c r="V190" s="162"/>
      <c r="W190" s="162"/>
      <c r="X190" s="162"/>
      <c r="Y190" s="162"/>
      <c r="Z190" s="162"/>
      <c r="AA190" s="162"/>
      <c r="AB190" s="162"/>
      <c r="AC190" s="162"/>
      <c r="AD190" s="162"/>
      <c r="AE190" s="162"/>
      <c r="AF190" s="162"/>
      <c r="AG190" s="162"/>
      <c r="AH190" s="162"/>
      <c r="AI190" s="162"/>
      <c r="AJ190" s="162"/>
      <c r="AK190" s="163"/>
    </row>
    <row r="191" spans="1:37" s="117" customFormat="1" x14ac:dyDescent="0.2">
      <c r="A191" s="160"/>
      <c r="B191" s="160"/>
      <c r="C191" s="160"/>
      <c r="D191" s="160"/>
      <c r="E191" s="160"/>
      <c r="F191" s="160"/>
      <c r="G191" s="160"/>
      <c r="H191" s="160"/>
      <c r="I191" s="161"/>
      <c r="L191" s="161"/>
      <c r="M191" s="161"/>
      <c r="P191" s="161"/>
      <c r="Q191" s="161"/>
      <c r="U191" s="162"/>
      <c r="V191" s="162"/>
      <c r="W191" s="162"/>
      <c r="X191" s="162"/>
      <c r="Y191" s="162"/>
      <c r="Z191" s="162"/>
      <c r="AA191" s="162"/>
      <c r="AB191" s="162"/>
      <c r="AC191" s="162"/>
      <c r="AD191" s="162"/>
      <c r="AE191" s="162"/>
      <c r="AF191" s="162"/>
      <c r="AG191" s="162"/>
      <c r="AH191" s="162"/>
      <c r="AI191" s="162"/>
      <c r="AJ191" s="162"/>
      <c r="AK191" s="163"/>
    </row>
    <row r="192" spans="1:37" s="117" customFormat="1" x14ac:dyDescent="0.2">
      <c r="A192" s="160"/>
      <c r="B192" s="160"/>
      <c r="C192" s="160"/>
      <c r="D192" s="160"/>
      <c r="E192" s="160"/>
      <c r="F192" s="160"/>
      <c r="G192" s="160"/>
      <c r="H192" s="160"/>
      <c r="I192" s="161"/>
      <c r="L192" s="161"/>
      <c r="M192" s="161"/>
      <c r="P192" s="161"/>
      <c r="Q192" s="161"/>
      <c r="U192" s="162"/>
      <c r="V192" s="162"/>
      <c r="W192" s="162"/>
      <c r="X192" s="162"/>
      <c r="Y192" s="162"/>
      <c r="Z192" s="162"/>
      <c r="AA192" s="162"/>
      <c r="AB192" s="162"/>
      <c r="AC192" s="162"/>
      <c r="AD192" s="162"/>
      <c r="AE192" s="162"/>
      <c r="AF192" s="162"/>
      <c r="AG192" s="162"/>
      <c r="AH192" s="162"/>
      <c r="AI192" s="162"/>
      <c r="AJ192" s="162"/>
      <c r="AK192" s="163"/>
    </row>
    <row r="193" spans="1:37" s="117" customFormat="1" x14ac:dyDescent="0.2">
      <c r="A193" s="160"/>
      <c r="B193" s="160"/>
      <c r="C193" s="160"/>
      <c r="D193" s="160"/>
      <c r="E193" s="160"/>
      <c r="F193" s="160"/>
      <c r="G193" s="160"/>
      <c r="H193" s="160"/>
      <c r="I193" s="161"/>
      <c r="L193" s="161"/>
      <c r="M193" s="161"/>
      <c r="P193" s="161"/>
      <c r="Q193" s="161"/>
      <c r="U193" s="162"/>
      <c r="V193" s="162"/>
      <c r="W193" s="162"/>
      <c r="X193" s="162"/>
      <c r="Y193" s="162"/>
      <c r="Z193" s="162"/>
      <c r="AA193" s="162"/>
      <c r="AB193" s="162"/>
      <c r="AC193" s="162"/>
      <c r="AD193" s="162"/>
      <c r="AE193" s="162"/>
      <c r="AF193" s="162"/>
      <c r="AG193" s="162"/>
      <c r="AH193" s="162"/>
      <c r="AI193" s="162"/>
      <c r="AJ193" s="162"/>
      <c r="AK193" s="163"/>
    </row>
    <row r="194" spans="1:37" s="117" customFormat="1" x14ac:dyDescent="0.2">
      <c r="A194" s="160"/>
      <c r="B194" s="160"/>
      <c r="C194" s="160"/>
      <c r="D194" s="160"/>
      <c r="E194" s="160"/>
      <c r="F194" s="160"/>
      <c r="G194" s="160"/>
      <c r="H194" s="160"/>
      <c r="I194" s="161"/>
      <c r="L194" s="161"/>
      <c r="M194" s="161"/>
      <c r="P194" s="161"/>
      <c r="Q194" s="161"/>
      <c r="U194" s="162"/>
      <c r="V194" s="162"/>
      <c r="W194" s="162"/>
      <c r="X194" s="162"/>
      <c r="Y194" s="162"/>
      <c r="Z194" s="162"/>
      <c r="AA194" s="162"/>
      <c r="AB194" s="162"/>
      <c r="AC194" s="162"/>
      <c r="AD194" s="162"/>
      <c r="AE194" s="162"/>
      <c r="AF194" s="162"/>
      <c r="AG194" s="162"/>
      <c r="AH194" s="162"/>
      <c r="AI194" s="162"/>
      <c r="AJ194" s="162"/>
      <c r="AK194" s="163"/>
    </row>
    <row r="195" spans="1:37" s="117" customFormat="1" x14ac:dyDescent="0.2">
      <c r="A195" s="160"/>
      <c r="B195" s="160"/>
      <c r="C195" s="160"/>
      <c r="D195" s="160"/>
      <c r="E195" s="160"/>
      <c r="F195" s="160"/>
      <c r="G195" s="160"/>
      <c r="H195" s="160"/>
      <c r="I195" s="161"/>
      <c r="L195" s="161"/>
      <c r="M195" s="161"/>
      <c r="P195" s="161"/>
      <c r="Q195" s="161"/>
      <c r="U195" s="162"/>
      <c r="V195" s="162"/>
      <c r="W195" s="162"/>
      <c r="X195" s="162"/>
      <c r="Y195" s="162"/>
      <c r="Z195" s="162"/>
      <c r="AA195" s="162"/>
      <c r="AB195" s="162"/>
      <c r="AC195" s="162"/>
      <c r="AD195" s="162"/>
      <c r="AE195" s="162"/>
      <c r="AF195" s="162"/>
      <c r="AG195" s="162"/>
      <c r="AH195" s="162"/>
      <c r="AI195" s="162"/>
      <c r="AJ195" s="162"/>
      <c r="AK195" s="163"/>
    </row>
    <row r="196" spans="1:37" s="117" customFormat="1" x14ac:dyDescent="0.2">
      <c r="A196" s="160"/>
      <c r="B196" s="160"/>
      <c r="C196" s="160"/>
      <c r="D196" s="160"/>
      <c r="E196" s="160"/>
      <c r="F196" s="160"/>
      <c r="G196" s="160"/>
      <c r="H196" s="160"/>
      <c r="I196" s="161"/>
      <c r="L196" s="161"/>
      <c r="M196" s="161"/>
      <c r="P196" s="161"/>
      <c r="Q196" s="161"/>
      <c r="U196" s="162"/>
      <c r="V196" s="162"/>
      <c r="W196" s="162"/>
      <c r="X196" s="162"/>
      <c r="Y196" s="162"/>
      <c r="Z196" s="162"/>
      <c r="AA196" s="162"/>
      <c r="AB196" s="162"/>
      <c r="AC196" s="162"/>
      <c r="AD196" s="162"/>
      <c r="AE196" s="162"/>
      <c r="AF196" s="162"/>
      <c r="AG196" s="162"/>
      <c r="AH196" s="162"/>
      <c r="AI196" s="162"/>
      <c r="AJ196" s="162"/>
      <c r="AK196" s="163"/>
    </row>
    <row r="197" spans="1:37" s="117" customFormat="1" x14ac:dyDescent="0.2">
      <c r="A197" s="160"/>
      <c r="B197" s="160"/>
      <c r="C197" s="160"/>
      <c r="D197" s="160"/>
      <c r="E197" s="160"/>
      <c r="F197" s="160"/>
      <c r="G197" s="160"/>
      <c r="H197" s="160"/>
      <c r="I197" s="161"/>
      <c r="L197" s="161"/>
      <c r="M197" s="161"/>
      <c r="P197" s="161"/>
      <c r="Q197" s="161"/>
      <c r="U197" s="162"/>
      <c r="V197" s="162"/>
      <c r="W197" s="162"/>
      <c r="X197" s="162"/>
      <c r="Y197" s="162"/>
      <c r="Z197" s="162"/>
      <c r="AA197" s="162"/>
      <c r="AB197" s="162"/>
      <c r="AC197" s="162"/>
      <c r="AD197" s="162"/>
      <c r="AE197" s="162"/>
      <c r="AF197" s="162"/>
      <c r="AG197" s="162"/>
      <c r="AH197" s="162"/>
      <c r="AI197" s="162"/>
      <c r="AJ197" s="162"/>
      <c r="AK197" s="163"/>
    </row>
    <row r="198" spans="1:37" s="117" customFormat="1" x14ac:dyDescent="0.2">
      <c r="A198" s="160"/>
      <c r="B198" s="160"/>
      <c r="C198" s="160"/>
      <c r="D198" s="160"/>
      <c r="E198" s="160"/>
      <c r="F198" s="160"/>
      <c r="G198" s="160"/>
      <c r="H198" s="160"/>
      <c r="I198" s="161"/>
      <c r="L198" s="161"/>
      <c r="M198" s="161"/>
      <c r="P198" s="161"/>
      <c r="Q198" s="161"/>
      <c r="U198" s="162"/>
      <c r="V198" s="162"/>
      <c r="W198" s="162"/>
      <c r="X198" s="162"/>
      <c r="Y198" s="162"/>
      <c r="Z198" s="162"/>
      <c r="AA198" s="162"/>
      <c r="AB198" s="162"/>
      <c r="AC198" s="162"/>
      <c r="AD198" s="162"/>
      <c r="AE198" s="162"/>
      <c r="AF198" s="162"/>
      <c r="AG198" s="162"/>
      <c r="AH198" s="162"/>
      <c r="AI198" s="162"/>
      <c r="AJ198" s="162"/>
      <c r="AK198" s="163"/>
    </row>
    <row r="199" spans="1:37" s="117" customFormat="1" x14ac:dyDescent="0.2">
      <c r="A199" s="160"/>
      <c r="B199" s="160"/>
      <c r="C199" s="160"/>
      <c r="D199" s="160"/>
      <c r="E199" s="160"/>
      <c r="F199" s="160"/>
      <c r="G199" s="160"/>
      <c r="H199" s="160"/>
      <c r="I199" s="161"/>
      <c r="L199" s="161"/>
      <c r="M199" s="161"/>
      <c r="P199" s="161"/>
      <c r="Q199" s="161"/>
      <c r="U199" s="162"/>
      <c r="V199" s="162"/>
      <c r="W199" s="162"/>
      <c r="X199" s="162"/>
      <c r="Y199" s="162"/>
      <c r="Z199" s="162"/>
      <c r="AA199" s="162"/>
      <c r="AB199" s="162"/>
      <c r="AC199" s="162"/>
      <c r="AD199" s="162"/>
      <c r="AE199" s="162"/>
      <c r="AF199" s="162"/>
      <c r="AG199" s="162"/>
      <c r="AH199" s="162"/>
      <c r="AI199" s="162"/>
      <c r="AJ199" s="162"/>
      <c r="AK199" s="163"/>
    </row>
    <row r="200" spans="1:37" s="117" customFormat="1" x14ac:dyDescent="0.2">
      <c r="A200" s="160"/>
      <c r="B200" s="160"/>
      <c r="C200" s="160"/>
      <c r="D200" s="160"/>
      <c r="E200" s="160"/>
      <c r="F200" s="160"/>
      <c r="G200" s="160"/>
      <c r="H200" s="160"/>
      <c r="I200" s="161"/>
      <c r="L200" s="161"/>
      <c r="M200" s="161"/>
      <c r="P200" s="161"/>
      <c r="Q200" s="161"/>
      <c r="U200" s="162"/>
      <c r="V200" s="162"/>
      <c r="W200" s="162"/>
      <c r="X200" s="162"/>
      <c r="Y200" s="162"/>
      <c r="Z200" s="162"/>
      <c r="AA200" s="162"/>
      <c r="AB200" s="162"/>
      <c r="AC200" s="162"/>
      <c r="AD200" s="162"/>
      <c r="AE200" s="162"/>
      <c r="AF200" s="162"/>
      <c r="AG200" s="162"/>
      <c r="AH200" s="162"/>
      <c r="AI200" s="162"/>
      <c r="AJ200" s="162"/>
      <c r="AK200" s="163"/>
    </row>
    <row r="201" spans="1:37" s="117" customFormat="1" x14ac:dyDescent="0.2">
      <c r="A201" s="160"/>
      <c r="B201" s="160"/>
      <c r="C201" s="160"/>
      <c r="D201" s="160"/>
      <c r="E201" s="160"/>
      <c r="F201" s="160"/>
      <c r="G201" s="160"/>
      <c r="H201" s="160"/>
      <c r="I201" s="161"/>
      <c r="L201" s="161"/>
      <c r="M201" s="161"/>
      <c r="P201" s="161"/>
      <c r="Q201" s="161"/>
      <c r="U201" s="162"/>
      <c r="V201" s="162"/>
      <c r="W201" s="162"/>
      <c r="X201" s="162"/>
      <c r="Y201" s="162"/>
      <c r="Z201" s="162"/>
      <c r="AA201" s="162"/>
      <c r="AB201" s="162"/>
      <c r="AC201" s="162"/>
      <c r="AD201" s="162"/>
      <c r="AE201" s="162"/>
      <c r="AF201" s="162"/>
      <c r="AG201" s="162"/>
      <c r="AH201" s="162"/>
      <c r="AI201" s="162"/>
      <c r="AJ201" s="162"/>
      <c r="AK201" s="163"/>
    </row>
    <row r="202" spans="1:37" s="117" customFormat="1" x14ac:dyDescent="0.2">
      <c r="A202" s="160"/>
      <c r="B202" s="160"/>
      <c r="C202" s="160"/>
      <c r="D202" s="160"/>
      <c r="E202" s="160"/>
      <c r="F202" s="160"/>
      <c r="G202" s="160"/>
      <c r="H202" s="160"/>
      <c r="I202" s="161"/>
      <c r="L202" s="161"/>
      <c r="M202" s="161"/>
      <c r="P202" s="161"/>
      <c r="Q202" s="161"/>
      <c r="U202" s="162"/>
      <c r="V202" s="162"/>
      <c r="W202" s="162"/>
      <c r="X202" s="162"/>
      <c r="Y202" s="162"/>
      <c r="Z202" s="162"/>
      <c r="AA202" s="162"/>
      <c r="AB202" s="162"/>
      <c r="AC202" s="162"/>
      <c r="AD202" s="162"/>
      <c r="AE202" s="162"/>
      <c r="AF202" s="162"/>
      <c r="AG202" s="162"/>
      <c r="AH202" s="162"/>
      <c r="AI202" s="162"/>
      <c r="AJ202" s="162"/>
      <c r="AK202" s="163"/>
    </row>
    <row r="203" spans="1:37" s="117" customFormat="1" x14ac:dyDescent="0.2">
      <c r="A203" s="160"/>
      <c r="B203" s="160"/>
      <c r="C203" s="160"/>
      <c r="D203" s="160"/>
      <c r="E203" s="160"/>
      <c r="F203" s="160"/>
      <c r="G203" s="160"/>
      <c r="H203" s="160"/>
      <c r="I203" s="161"/>
      <c r="L203" s="161"/>
      <c r="M203" s="161"/>
      <c r="P203" s="161"/>
      <c r="Q203" s="161"/>
      <c r="U203" s="162"/>
      <c r="V203" s="162"/>
      <c r="W203" s="162"/>
      <c r="X203" s="162"/>
      <c r="Y203" s="162"/>
      <c r="Z203" s="162"/>
      <c r="AA203" s="162"/>
      <c r="AB203" s="162"/>
      <c r="AC203" s="162"/>
      <c r="AD203" s="162"/>
      <c r="AE203" s="162"/>
      <c r="AF203" s="162"/>
      <c r="AG203" s="162"/>
      <c r="AH203" s="162"/>
      <c r="AI203" s="162"/>
      <c r="AJ203" s="162"/>
      <c r="AK203" s="163"/>
    </row>
    <row r="204" spans="1:37" s="117" customFormat="1" x14ac:dyDescent="0.2">
      <c r="A204" s="160"/>
      <c r="B204" s="160"/>
      <c r="C204" s="160"/>
      <c r="D204" s="160"/>
      <c r="E204" s="160"/>
      <c r="F204" s="160"/>
      <c r="G204" s="160"/>
      <c r="H204" s="160"/>
      <c r="I204" s="161"/>
      <c r="L204" s="161"/>
      <c r="M204" s="161"/>
      <c r="P204" s="161"/>
      <c r="Q204" s="161"/>
      <c r="U204" s="162"/>
      <c r="V204" s="162"/>
      <c r="W204" s="162"/>
      <c r="X204" s="162"/>
      <c r="Y204" s="162"/>
      <c r="Z204" s="162"/>
      <c r="AA204" s="162"/>
      <c r="AB204" s="162"/>
      <c r="AC204" s="162"/>
      <c r="AD204" s="162"/>
      <c r="AE204" s="162"/>
      <c r="AF204" s="162"/>
      <c r="AG204" s="162"/>
      <c r="AH204" s="162"/>
      <c r="AI204" s="162"/>
      <c r="AJ204" s="162"/>
      <c r="AK204" s="163"/>
    </row>
    <row r="205" spans="1:37" s="117" customFormat="1" x14ac:dyDescent="0.2">
      <c r="A205" s="160"/>
      <c r="B205" s="160"/>
      <c r="C205" s="160"/>
      <c r="D205" s="160"/>
      <c r="E205" s="160"/>
      <c r="F205" s="160"/>
      <c r="G205" s="160"/>
      <c r="H205" s="160"/>
      <c r="I205" s="161"/>
      <c r="L205" s="161"/>
      <c r="M205" s="161"/>
      <c r="P205" s="161"/>
      <c r="Q205" s="161"/>
      <c r="U205" s="162"/>
      <c r="V205" s="162"/>
      <c r="W205" s="162"/>
      <c r="X205" s="162"/>
      <c r="Y205" s="162"/>
      <c r="Z205" s="162"/>
      <c r="AA205" s="162"/>
      <c r="AB205" s="162"/>
      <c r="AC205" s="162"/>
      <c r="AD205" s="162"/>
      <c r="AE205" s="162"/>
      <c r="AF205" s="162"/>
      <c r="AG205" s="162"/>
      <c r="AH205" s="162"/>
      <c r="AI205" s="162"/>
      <c r="AJ205" s="162"/>
      <c r="AK205" s="163"/>
    </row>
    <row r="206" spans="1:37" s="117" customFormat="1" x14ac:dyDescent="0.2">
      <c r="A206" s="160"/>
      <c r="B206" s="160"/>
      <c r="C206" s="160"/>
      <c r="D206" s="160"/>
      <c r="E206" s="160"/>
      <c r="F206" s="160"/>
      <c r="G206" s="160"/>
      <c r="H206" s="160"/>
      <c r="I206" s="161"/>
      <c r="L206" s="161"/>
      <c r="M206" s="161"/>
      <c r="P206" s="161"/>
      <c r="Q206" s="161"/>
      <c r="U206" s="162"/>
      <c r="V206" s="162"/>
      <c r="W206" s="162"/>
      <c r="X206" s="162"/>
      <c r="Y206" s="162"/>
      <c r="Z206" s="162"/>
      <c r="AA206" s="162"/>
      <c r="AB206" s="162"/>
      <c r="AC206" s="162"/>
      <c r="AD206" s="162"/>
      <c r="AE206" s="162"/>
      <c r="AF206" s="162"/>
      <c r="AG206" s="162"/>
      <c r="AH206" s="162"/>
      <c r="AI206" s="162"/>
      <c r="AJ206" s="162"/>
      <c r="AK206" s="163"/>
    </row>
    <row r="207" spans="1:37" s="117" customFormat="1" x14ac:dyDescent="0.2">
      <c r="A207" s="160"/>
      <c r="B207" s="160"/>
      <c r="C207" s="160"/>
      <c r="D207" s="160"/>
      <c r="E207" s="160"/>
      <c r="F207" s="160"/>
      <c r="G207" s="160"/>
      <c r="H207" s="160"/>
      <c r="I207" s="161"/>
      <c r="L207" s="161"/>
      <c r="M207" s="161"/>
      <c r="P207" s="161"/>
      <c r="Q207" s="161"/>
      <c r="U207" s="162"/>
      <c r="V207" s="162"/>
      <c r="W207" s="162"/>
      <c r="X207" s="162"/>
      <c r="Y207" s="162"/>
      <c r="Z207" s="162"/>
      <c r="AA207" s="162"/>
      <c r="AB207" s="162"/>
      <c r="AC207" s="162"/>
      <c r="AD207" s="162"/>
      <c r="AE207" s="162"/>
      <c r="AF207" s="162"/>
      <c r="AG207" s="162"/>
      <c r="AH207" s="162"/>
      <c r="AI207" s="162"/>
      <c r="AJ207" s="162"/>
      <c r="AK207" s="163"/>
    </row>
    <row r="208" spans="1:37" s="117" customFormat="1" x14ac:dyDescent="0.2">
      <c r="A208" s="160"/>
      <c r="B208" s="160"/>
      <c r="C208" s="160"/>
      <c r="D208" s="160"/>
      <c r="E208" s="160"/>
      <c r="F208" s="160"/>
      <c r="G208" s="160"/>
      <c r="H208" s="160"/>
      <c r="I208" s="161"/>
      <c r="L208" s="161"/>
      <c r="M208" s="161"/>
      <c r="P208" s="161"/>
      <c r="Q208" s="161"/>
      <c r="U208" s="162"/>
      <c r="V208" s="162"/>
      <c r="W208" s="162"/>
      <c r="X208" s="162"/>
      <c r="Y208" s="162"/>
      <c r="Z208" s="162"/>
      <c r="AA208" s="162"/>
      <c r="AB208" s="162"/>
      <c r="AC208" s="162"/>
      <c r="AD208" s="162"/>
      <c r="AE208" s="162"/>
      <c r="AF208" s="162"/>
      <c r="AG208" s="162"/>
      <c r="AH208" s="162"/>
      <c r="AI208" s="162"/>
      <c r="AJ208" s="162"/>
      <c r="AK208" s="163"/>
    </row>
    <row r="209" spans="1:37" s="117" customFormat="1" x14ac:dyDescent="0.2">
      <c r="A209" s="160"/>
      <c r="B209" s="160"/>
      <c r="C209" s="160"/>
      <c r="D209" s="160"/>
      <c r="E209" s="160"/>
      <c r="F209" s="160"/>
      <c r="G209" s="160"/>
      <c r="H209" s="160"/>
      <c r="I209" s="161"/>
      <c r="L209" s="161"/>
      <c r="M209" s="161"/>
      <c r="P209" s="161"/>
      <c r="Q209" s="161"/>
      <c r="U209" s="162"/>
      <c r="V209" s="162"/>
      <c r="W209" s="162"/>
      <c r="X209" s="162"/>
      <c r="Y209" s="162"/>
      <c r="Z209" s="162"/>
      <c r="AA209" s="162"/>
      <c r="AB209" s="162"/>
      <c r="AC209" s="162"/>
      <c r="AD209" s="162"/>
      <c r="AE209" s="162"/>
      <c r="AF209" s="162"/>
      <c r="AG209" s="162"/>
      <c r="AH209" s="162"/>
      <c r="AI209" s="162"/>
      <c r="AJ209" s="162"/>
      <c r="AK209" s="163"/>
    </row>
    <row r="210" spans="1:37" s="117" customFormat="1" x14ac:dyDescent="0.2">
      <c r="A210" s="160"/>
      <c r="B210" s="160"/>
      <c r="C210" s="160"/>
      <c r="D210" s="160"/>
      <c r="E210" s="160"/>
      <c r="F210" s="160"/>
      <c r="G210" s="160"/>
      <c r="H210" s="160"/>
      <c r="I210" s="161"/>
      <c r="L210" s="161"/>
      <c r="M210" s="161"/>
      <c r="P210" s="161"/>
      <c r="Q210" s="161"/>
      <c r="U210" s="162"/>
      <c r="V210" s="162"/>
      <c r="W210" s="162"/>
      <c r="X210" s="162"/>
      <c r="Y210" s="162"/>
      <c r="Z210" s="162"/>
      <c r="AA210" s="162"/>
      <c r="AB210" s="162"/>
      <c r="AC210" s="162"/>
      <c r="AD210" s="162"/>
      <c r="AE210" s="162"/>
      <c r="AF210" s="162"/>
      <c r="AG210" s="162"/>
      <c r="AH210" s="162"/>
      <c r="AI210" s="162"/>
      <c r="AJ210" s="162"/>
      <c r="AK210" s="163"/>
    </row>
    <row r="211" spans="1:37" s="117" customFormat="1" x14ac:dyDescent="0.2">
      <c r="A211" s="160"/>
      <c r="B211" s="160"/>
      <c r="C211" s="160"/>
      <c r="D211" s="160"/>
      <c r="E211" s="160"/>
      <c r="F211" s="160"/>
      <c r="G211" s="160"/>
      <c r="H211" s="160"/>
      <c r="I211" s="161"/>
      <c r="L211" s="161"/>
      <c r="M211" s="161"/>
      <c r="P211" s="161"/>
      <c r="Q211" s="161"/>
      <c r="U211" s="162"/>
      <c r="V211" s="162"/>
      <c r="W211" s="162"/>
      <c r="X211" s="162"/>
      <c r="Y211" s="162"/>
      <c r="Z211" s="162"/>
      <c r="AA211" s="162"/>
      <c r="AB211" s="162"/>
      <c r="AC211" s="162"/>
      <c r="AD211" s="162"/>
      <c r="AE211" s="162"/>
      <c r="AF211" s="162"/>
      <c r="AG211" s="162"/>
      <c r="AH211" s="162"/>
      <c r="AI211" s="162"/>
      <c r="AJ211" s="162"/>
      <c r="AK211" s="163"/>
    </row>
    <row r="212" spans="1:37" s="117" customFormat="1" x14ac:dyDescent="0.2">
      <c r="A212" s="160"/>
      <c r="B212" s="160"/>
      <c r="C212" s="160"/>
      <c r="D212" s="160"/>
      <c r="E212" s="160"/>
      <c r="F212" s="160"/>
      <c r="G212" s="160"/>
      <c r="H212" s="160"/>
      <c r="I212" s="161"/>
      <c r="L212" s="161"/>
      <c r="M212" s="161"/>
      <c r="P212" s="161"/>
      <c r="Q212" s="161"/>
      <c r="U212" s="162"/>
      <c r="V212" s="162"/>
      <c r="W212" s="162"/>
      <c r="X212" s="162"/>
      <c r="Y212" s="162"/>
      <c r="Z212" s="162"/>
      <c r="AA212" s="162"/>
      <c r="AB212" s="162"/>
      <c r="AC212" s="162"/>
      <c r="AD212" s="162"/>
      <c r="AE212" s="162"/>
      <c r="AF212" s="162"/>
      <c r="AG212" s="162"/>
      <c r="AH212" s="162"/>
      <c r="AI212" s="162"/>
      <c r="AJ212" s="162"/>
      <c r="AK212" s="163"/>
    </row>
    <row r="213" spans="1:37" s="117" customFormat="1" x14ac:dyDescent="0.2">
      <c r="A213" s="160"/>
      <c r="B213" s="160"/>
      <c r="C213" s="160"/>
      <c r="D213" s="160"/>
      <c r="E213" s="160"/>
      <c r="F213" s="160"/>
      <c r="G213" s="160"/>
      <c r="H213" s="160"/>
      <c r="I213" s="161"/>
      <c r="L213" s="161"/>
      <c r="M213" s="161"/>
      <c r="P213" s="161"/>
      <c r="Q213" s="161"/>
      <c r="U213" s="162"/>
      <c r="V213" s="162"/>
      <c r="W213" s="162"/>
      <c r="X213" s="162"/>
      <c r="Y213" s="162"/>
      <c r="Z213" s="162"/>
      <c r="AA213" s="162"/>
      <c r="AB213" s="162"/>
      <c r="AC213" s="162"/>
      <c r="AD213" s="162"/>
      <c r="AE213" s="162"/>
      <c r="AF213" s="162"/>
      <c r="AG213" s="162"/>
      <c r="AH213" s="162"/>
      <c r="AI213" s="162"/>
      <c r="AJ213" s="162"/>
      <c r="AK213" s="163"/>
    </row>
    <row r="214" spans="1:37" s="117" customFormat="1" x14ac:dyDescent="0.2">
      <c r="A214" s="160"/>
      <c r="B214" s="160"/>
      <c r="C214" s="160"/>
      <c r="D214" s="160"/>
      <c r="E214" s="160"/>
      <c r="F214" s="160"/>
      <c r="G214" s="160"/>
      <c r="H214" s="160"/>
      <c r="I214" s="161"/>
      <c r="L214" s="161"/>
      <c r="M214" s="161"/>
      <c r="P214" s="161"/>
      <c r="Q214" s="161"/>
      <c r="U214" s="162"/>
      <c r="V214" s="162"/>
      <c r="W214" s="162"/>
      <c r="X214" s="162"/>
      <c r="Y214" s="162"/>
      <c r="Z214" s="162"/>
      <c r="AA214" s="162"/>
      <c r="AB214" s="162"/>
      <c r="AC214" s="162"/>
      <c r="AD214" s="162"/>
      <c r="AE214" s="162"/>
      <c r="AF214" s="162"/>
      <c r="AG214" s="162"/>
      <c r="AH214" s="162"/>
      <c r="AI214" s="162"/>
      <c r="AJ214" s="162"/>
      <c r="AK214" s="163"/>
    </row>
    <row r="215" spans="1:37" s="117" customFormat="1" x14ac:dyDescent="0.2">
      <c r="A215" s="160"/>
      <c r="B215" s="160"/>
      <c r="C215" s="160"/>
      <c r="D215" s="160"/>
      <c r="E215" s="160"/>
      <c r="F215" s="160"/>
      <c r="G215" s="160"/>
      <c r="H215" s="160"/>
      <c r="I215" s="161"/>
      <c r="L215" s="161"/>
      <c r="M215" s="161"/>
      <c r="P215" s="161"/>
      <c r="Q215" s="161"/>
      <c r="U215" s="162"/>
      <c r="V215" s="162"/>
      <c r="W215" s="162"/>
      <c r="X215" s="162"/>
      <c r="Y215" s="162"/>
      <c r="Z215" s="162"/>
      <c r="AA215" s="162"/>
      <c r="AB215" s="162"/>
      <c r="AC215" s="162"/>
      <c r="AD215" s="162"/>
      <c r="AE215" s="162"/>
      <c r="AF215" s="162"/>
      <c r="AG215" s="162"/>
      <c r="AH215" s="162"/>
      <c r="AI215" s="162"/>
      <c r="AJ215" s="162"/>
      <c r="AK215" s="163"/>
    </row>
    <row r="216" spans="1:37" s="117" customFormat="1" x14ac:dyDescent="0.2">
      <c r="A216" s="160"/>
      <c r="B216" s="160"/>
      <c r="C216" s="160"/>
      <c r="D216" s="160"/>
      <c r="E216" s="160"/>
      <c r="F216" s="160"/>
      <c r="G216" s="160"/>
      <c r="H216" s="160"/>
      <c r="I216" s="161"/>
      <c r="L216" s="161"/>
      <c r="M216" s="161"/>
      <c r="P216" s="161"/>
      <c r="Q216" s="161"/>
      <c r="U216" s="162"/>
      <c r="V216" s="162"/>
      <c r="W216" s="162"/>
      <c r="X216" s="162"/>
      <c r="Y216" s="162"/>
      <c r="Z216" s="162"/>
      <c r="AA216" s="162"/>
      <c r="AB216" s="162"/>
      <c r="AC216" s="162"/>
      <c r="AD216" s="162"/>
      <c r="AE216" s="162"/>
      <c r="AF216" s="162"/>
      <c r="AG216" s="162"/>
      <c r="AH216" s="162"/>
      <c r="AI216" s="162"/>
      <c r="AJ216" s="162"/>
      <c r="AK216" s="163"/>
    </row>
    <row r="217" spans="1:37" s="117" customFormat="1" x14ac:dyDescent="0.2">
      <c r="A217" s="160"/>
      <c r="B217" s="160"/>
      <c r="C217" s="160"/>
      <c r="D217" s="160"/>
      <c r="E217" s="160"/>
      <c r="F217" s="160"/>
      <c r="G217" s="160"/>
      <c r="H217" s="160"/>
      <c r="I217" s="161"/>
      <c r="L217" s="161"/>
      <c r="M217" s="161"/>
      <c r="P217" s="161"/>
      <c r="Q217" s="161"/>
      <c r="U217" s="162"/>
      <c r="V217" s="162"/>
      <c r="W217" s="162"/>
      <c r="X217" s="162"/>
      <c r="Y217" s="162"/>
      <c r="Z217" s="162"/>
      <c r="AA217" s="162"/>
      <c r="AB217" s="162"/>
      <c r="AC217" s="162"/>
      <c r="AD217" s="162"/>
      <c r="AE217" s="162"/>
      <c r="AF217" s="162"/>
      <c r="AG217" s="162"/>
      <c r="AH217" s="162"/>
      <c r="AI217" s="162"/>
      <c r="AJ217" s="162"/>
      <c r="AK217" s="163"/>
    </row>
    <row r="218" spans="1:37" s="117" customFormat="1" x14ac:dyDescent="0.2">
      <c r="A218" s="160"/>
      <c r="B218" s="160"/>
      <c r="C218" s="160"/>
      <c r="D218" s="160"/>
      <c r="E218" s="160"/>
      <c r="F218" s="160"/>
      <c r="G218" s="160"/>
      <c r="H218" s="160"/>
      <c r="I218" s="161"/>
      <c r="L218" s="161"/>
      <c r="M218" s="161"/>
      <c r="P218" s="161"/>
      <c r="Q218" s="161"/>
      <c r="U218" s="162"/>
      <c r="V218" s="162"/>
      <c r="W218" s="162"/>
      <c r="X218" s="162"/>
      <c r="Y218" s="162"/>
      <c r="Z218" s="162"/>
      <c r="AA218" s="162"/>
      <c r="AB218" s="162"/>
      <c r="AC218" s="162"/>
      <c r="AD218" s="162"/>
      <c r="AE218" s="162"/>
      <c r="AF218" s="162"/>
      <c r="AG218" s="162"/>
      <c r="AH218" s="162"/>
      <c r="AI218" s="162"/>
      <c r="AJ218" s="162"/>
      <c r="AK218" s="163"/>
    </row>
    <row r="219" spans="1:37" s="117" customFormat="1" x14ac:dyDescent="0.2">
      <c r="A219" s="160"/>
      <c r="B219" s="160"/>
      <c r="C219" s="160"/>
      <c r="D219" s="160"/>
      <c r="E219" s="160"/>
      <c r="F219" s="160"/>
      <c r="G219" s="160"/>
      <c r="H219" s="160"/>
      <c r="I219" s="161"/>
      <c r="L219" s="161"/>
      <c r="M219" s="161"/>
      <c r="P219" s="161"/>
      <c r="Q219" s="161"/>
      <c r="U219" s="162"/>
      <c r="V219" s="162"/>
      <c r="W219" s="162"/>
      <c r="X219" s="162"/>
      <c r="Y219" s="162"/>
      <c r="Z219" s="162"/>
      <c r="AA219" s="162"/>
      <c r="AB219" s="162"/>
      <c r="AC219" s="162"/>
      <c r="AD219" s="162"/>
      <c r="AE219" s="162"/>
      <c r="AF219" s="162"/>
      <c r="AG219" s="162"/>
      <c r="AH219" s="162"/>
      <c r="AI219" s="162"/>
      <c r="AJ219" s="162"/>
      <c r="AK219" s="163"/>
    </row>
    <row r="220" spans="1:37" s="117" customFormat="1" x14ac:dyDescent="0.2">
      <c r="A220" s="160"/>
      <c r="B220" s="160"/>
      <c r="C220" s="160"/>
      <c r="D220" s="160"/>
      <c r="E220" s="160"/>
      <c r="F220" s="160"/>
      <c r="G220" s="160"/>
      <c r="H220" s="160"/>
      <c r="I220" s="161"/>
      <c r="L220" s="161"/>
      <c r="M220" s="161"/>
      <c r="P220" s="161"/>
      <c r="Q220" s="161"/>
      <c r="U220" s="162"/>
      <c r="V220" s="162"/>
      <c r="W220" s="162"/>
      <c r="X220" s="162"/>
      <c r="Y220" s="162"/>
      <c r="Z220" s="162"/>
      <c r="AA220" s="162"/>
      <c r="AB220" s="162"/>
      <c r="AC220" s="162"/>
      <c r="AD220" s="162"/>
      <c r="AE220" s="162"/>
      <c r="AF220" s="162"/>
      <c r="AG220" s="162"/>
      <c r="AH220" s="162"/>
      <c r="AI220" s="162"/>
      <c r="AJ220" s="162"/>
      <c r="AK220" s="163"/>
    </row>
    <row r="221" spans="1:37" s="117" customFormat="1" x14ac:dyDescent="0.2">
      <c r="A221" s="160"/>
      <c r="B221" s="160"/>
      <c r="C221" s="160"/>
      <c r="D221" s="160"/>
      <c r="E221" s="160"/>
      <c r="F221" s="160"/>
      <c r="G221" s="160"/>
      <c r="H221" s="160"/>
      <c r="I221" s="161"/>
      <c r="L221" s="161"/>
      <c r="M221" s="161"/>
      <c r="P221" s="161"/>
      <c r="Q221" s="161"/>
      <c r="U221" s="162"/>
      <c r="V221" s="162"/>
      <c r="W221" s="162"/>
      <c r="X221" s="162"/>
      <c r="Y221" s="162"/>
      <c r="Z221" s="162"/>
      <c r="AA221" s="162"/>
      <c r="AB221" s="162"/>
      <c r="AC221" s="162"/>
      <c r="AD221" s="162"/>
      <c r="AE221" s="162"/>
      <c r="AF221" s="162"/>
      <c r="AG221" s="162"/>
      <c r="AH221" s="162"/>
      <c r="AI221" s="162"/>
      <c r="AJ221" s="162"/>
      <c r="AK221" s="163"/>
    </row>
    <row r="222" spans="1:37" s="117" customFormat="1" x14ac:dyDescent="0.2">
      <c r="A222" s="160"/>
      <c r="B222" s="160"/>
      <c r="C222" s="160"/>
      <c r="D222" s="160"/>
      <c r="E222" s="160"/>
      <c r="F222" s="160"/>
      <c r="G222" s="160"/>
      <c r="H222" s="160"/>
      <c r="I222" s="161"/>
      <c r="L222" s="161"/>
      <c r="M222" s="161"/>
      <c r="P222" s="161"/>
      <c r="Q222" s="161"/>
      <c r="U222" s="162"/>
      <c r="V222" s="162"/>
      <c r="W222" s="162"/>
      <c r="X222" s="162"/>
      <c r="Y222" s="162"/>
      <c r="Z222" s="162"/>
      <c r="AA222" s="162"/>
      <c r="AB222" s="162"/>
      <c r="AC222" s="162"/>
      <c r="AD222" s="162"/>
      <c r="AE222" s="162"/>
      <c r="AF222" s="162"/>
      <c r="AG222" s="162"/>
      <c r="AH222" s="162"/>
      <c r="AI222" s="162"/>
      <c r="AJ222" s="162"/>
      <c r="AK222" s="163"/>
    </row>
    <row r="223" spans="1:37" s="117" customFormat="1" x14ac:dyDescent="0.2">
      <c r="A223" s="160"/>
      <c r="B223" s="160"/>
      <c r="C223" s="160"/>
      <c r="D223" s="160"/>
      <c r="E223" s="160"/>
      <c r="F223" s="160"/>
      <c r="G223" s="160"/>
      <c r="H223" s="160"/>
      <c r="I223" s="161"/>
      <c r="L223" s="161"/>
      <c r="M223" s="161"/>
      <c r="P223" s="161"/>
      <c r="Q223" s="161"/>
      <c r="U223" s="162"/>
      <c r="V223" s="162"/>
      <c r="W223" s="162"/>
      <c r="X223" s="162"/>
      <c r="Y223" s="162"/>
      <c r="Z223" s="162"/>
      <c r="AA223" s="162"/>
      <c r="AB223" s="162"/>
      <c r="AC223" s="162"/>
      <c r="AD223" s="162"/>
      <c r="AE223" s="162"/>
      <c r="AF223" s="162"/>
      <c r="AG223" s="162"/>
      <c r="AH223" s="162"/>
      <c r="AI223" s="162"/>
      <c r="AJ223" s="162"/>
      <c r="AK223" s="163"/>
    </row>
    <row r="224" spans="1:37" s="117" customFormat="1" x14ac:dyDescent="0.2">
      <c r="A224" s="160"/>
      <c r="B224" s="160"/>
      <c r="C224" s="160"/>
      <c r="D224" s="160"/>
      <c r="E224" s="160"/>
      <c r="F224" s="160"/>
      <c r="G224" s="160"/>
      <c r="H224" s="160"/>
      <c r="I224" s="161"/>
      <c r="L224" s="161"/>
      <c r="M224" s="161"/>
      <c r="P224" s="161"/>
      <c r="Q224" s="161"/>
      <c r="U224" s="162"/>
      <c r="V224" s="162"/>
      <c r="W224" s="162"/>
      <c r="X224" s="162"/>
      <c r="Y224" s="162"/>
      <c r="Z224" s="162"/>
      <c r="AA224" s="162"/>
      <c r="AB224" s="162"/>
      <c r="AC224" s="162"/>
      <c r="AD224" s="162"/>
      <c r="AE224" s="162"/>
      <c r="AF224" s="162"/>
      <c r="AG224" s="162"/>
      <c r="AH224" s="162"/>
      <c r="AI224" s="162"/>
      <c r="AJ224" s="162"/>
      <c r="AK224" s="163"/>
    </row>
    <row r="225" spans="1:37" s="117" customFormat="1" x14ac:dyDescent="0.2">
      <c r="A225" s="160"/>
      <c r="B225" s="160"/>
      <c r="C225" s="160"/>
      <c r="D225" s="160"/>
      <c r="E225" s="160"/>
      <c r="F225" s="160"/>
      <c r="G225" s="160"/>
      <c r="H225" s="160"/>
      <c r="I225" s="161"/>
      <c r="L225" s="161"/>
      <c r="M225" s="161"/>
      <c r="P225" s="161"/>
      <c r="Q225" s="161"/>
      <c r="U225" s="162"/>
      <c r="V225" s="162"/>
      <c r="W225" s="162"/>
      <c r="X225" s="162"/>
      <c r="Y225" s="162"/>
      <c r="Z225" s="162"/>
      <c r="AA225" s="162"/>
      <c r="AB225" s="162"/>
      <c r="AC225" s="162"/>
      <c r="AD225" s="162"/>
      <c r="AE225" s="162"/>
      <c r="AF225" s="162"/>
      <c r="AG225" s="162"/>
      <c r="AH225" s="162"/>
      <c r="AI225" s="162"/>
      <c r="AJ225" s="162"/>
      <c r="AK225" s="163"/>
    </row>
    <row r="226" spans="1:37" s="117" customFormat="1" x14ac:dyDescent="0.2">
      <c r="A226" s="160"/>
      <c r="B226" s="160"/>
      <c r="C226" s="160"/>
      <c r="D226" s="160"/>
      <c r="E226" s="160"/>
      <c r="F226" s="160"/>
      <c r="G226" s="160"/>
      <c r="H226" s="160"/>
      <c r="I226" s="161"/>
      <c r="L226" s="161"/>
      <c r="M226" s="161"/>
      <c r="P226" s="161"/>
      <c r="Q226" s="161"/>
      <c r="U226" s="162"/>
      <c r="V226" s="162"/>
      <c r="W226" s="162"/>
      <c r="X226" s="162"/>
      <c r="Y226" s="162"/>
      <c r="Z226" s="162"/>
      <c r="AA226" s="162"/>
      <c r="AB226" s="162"/>
      <c r="AC226" s="162"/>
      <c r="AD226" s="162"/>
      <c r="AE226" s="162"/>
      <c r="AF226" s="162"/>
      <c r="AG226" s="162"/>
      <c r="AH226" s="162"/>
      <c r="AI226" s="162"/>
      <c r="AJ226" s="162"/>
      <c r="AK226" s="163"/>
    </row>
    <row r="227" spans="1:37" s="117" customFormat="1" x14ac:dyDescent="0.2">
      <c r="A227" s="160"/>
      <c r="B227" s="160"/>
      <c r="C227" s="160"/>
      <c r="D227" s="160"/>
      <c r="E227" s="160"/>
      <c r="F227" s="160"/>
      <c r="G227" s="160"/>
      <c r="H227" s="160"/>
      <c r="I227" s="161"/>
      <c r="L227" s="161"/>
      <c r="M227" s="161"/>
      <c r="P227" s="161"/>
      <c r="Q227" s="161"/>
      <c r="U227" s="162"/>
      <c r="V227" s="162"/>
      <c r="W227" s="162"/>
      <c r="X227" s="162"/>
      <c r="Y227" s="162"/>
      <c r="Z227" s="162"/>
      <c r="AA227" s="162"/>
      <c r="AB227" s="162"/>
      <c r="AC227" s="162"/>
      <c r="AD227" s="162"/>
      <c r="AE227" s="162"/>
      <c r="AF227" s="162"/>
      <c r="AG227" s="162"/>
      <c r="AH227" s="162"/>
      <c r="AI227" s="162"/>
      <c r="AJ227" s="162"/>
      <c r="AK227" s="163"/>
    </row>
    <row r="228" spans="1:37" s="117" customFormat="1" x14ac:dyDescent="0.2">
      <c r="A228" s="160"/>
      <c r="B228" s="160"/>
      <c r="C228" s="160"/>
      <c r="D228" s="160"/>
      <c r="E228" s="160"/>
      <c r="F228" s="160"/>
      <c r="G228" s="160"/>
      <c r="H228" s="160"/>
      <c r="I228" s="161"/>
      <c r="L228" s="161"/>
      <c r="M228" s="161"/>
      <c r="P228" s="161"/>
      <c r="Q228" s="161"/>
      <c r="U228" s="162"/>
      <c r="V228" s="162"/>
      <c r="W228" s="162"/>
      <c r="X228" s="162"/>
      <c r="Y228" s="162"/>
      <c r="Z228" s="162"/>
      <c r="AA228" s="162"/>
      <c r="AB228" s="162"/>
      <c r="AC228" s="162"/>
      <c r="AD228" s="162"/>
      <c r="AE228" s="162"/>
      <c r="AF228" s="162"/>
      <c r="AG228" s="162"/>
      <c r="AH228" s="162"/>
      <c r="AI228" s="162"/>
      <c r="AJ228" s="162"/>
      <c r="AK228" s="163"/>
    </row>
    <row r="229" spans="1:37" s="117" customFormat="1" x14ac:dyDescent="0.2">
      <c r="A229" s="160"/>
      <c r="B229" s="160"/>
      <c r="C229" s="160"/>
      <c r="D229" s="160"/>
      <c r="E229" s="160"/>
      <c r="F229" s="160"/>
      <c r="G229" s="160"/>
      <c r="H229" s="160"/>
      <c r="I229" s="161"/>
      <c r="L229" s="161"/>
      <c r="M229" s="161"/>
      <c r="P229" s="161"/>
      <c r="Q229" s="161"/>
      <c r="U229" s="162"/>
      <c r="V229" s="162"/>
      <c r="W229" s="162"/>
      <c r="X229" s="162"/>
      <c r="Y229" s="162"/>
      <c r="Z229" s="162"/>
      <c r="AA229" s="162"/>
      <c r="AB229" s="162"/>
      <c r="AC229" s="162"/>
      <c r="AD229" s="162"/>
      <c r="AE229" s="162"/>
      <c r="AF229" s="162"/>
      <c r="AG229" s="162"/>
      <c r="AH229" s="162"/>
      <c r="AI229" s="162"/>
      <c r="AJ229" s="162"/>
      <c r="AK229" s="163"/>
    </row>
    <row r="230" spans="1:37" s="117" customFormat="1" x14ac:dyDescent="0.2">
      <c r="A230" s="160"/>
      <c r="B230" s="160"/>
      <c r="C230" s="160"/>
      <c r="D230" s="160"/>
      <c r="E230" s="160"/>
      <c r="F230" s="160"/>
      <c r="G230" s="160"/>
      <c r="H230" s="160"/>
      <c r="I230" s="161"/>
      <c r="L230" s="161"/>
      <c r="M230" s="161"/>
      <c r="P230" s="161"/>
      <c r="Q230" s="161"/>
      <c r="U230" s="162"/>
      <c r="V230" s="162"/>
      <c r="W230" s="162"/>
      <c r="X230" s="162"/>
      <c r="Y230" s="162"/>
      <c r="Z230" s="162"/>
      <c r="AA230" s="162"/>
      <c r="AB230" s="162"/>
      <c r="AC230" s="162"/>
      <c r="AD230" s="162"/>
      <c r="AE230" s="162"/>
      <c r="AF230" s="162"/>
      <c r="AG230" s="162"/>
      <c r="AH230" s="162"/>
      <c r="AI230" s="162"/>
      <c r="AJ230" s="162"/>
      <c r="AK230" s="163"/>
    </row>
    <row r="231" spans="1:37" s="117" customFormat="1" x14ac:dyDescent="0.2">
      <c r="A231" s="160"/>
      <c r="B231" s="160"/>
      <c r="C231" s="160"/>
      <c r="D231" s="160"/>
      <c r="E231" s="160"/>
      <c r="F231" s="160"/>
      <c r="G231" s="160"/>
      <c r="H231" s="160"/>
      <c r="I231" s="161"/>
      <c r="L231" s="161"/>
      <c r="M231" s="161"/>
      <c r="P231" s="161"/>
      <c r="Q231" s="161"/>
      <c r="U231" s="162"/>
      <c r="V231" s="162"/>
      <c r="W231" s="162"/>
      <c r="X231" s="162"/>
      <c r="Y231" s="162"/>
      <c r="Z231" s="162"/>
      <c r="AA231" s="162"/>
      <c r="AB231" s="162"/>
      <c r="AC231" s="162"/>
      <c r="AD231" s="162"/>
      <c r="AE231" s="162"/>
      <c r="AF231" s="162"/>
      <c r="AG231" s="162"/>
      <c r="AH231" s="162"/>
      <c r="AI231" s="162"/>
      <c r="AJ231" s="162"/>
      <c r="AK231" s="163"/>
    </row>
    <row r="232" spans="1:37" s="117" customFormat="1" x14ac:dyDescent="0.2">
      <c r="A232" s="160"/>
      <c r="B232" s="160"/>
      <c r="C232" s="160"/>
      <c r="D232" s="160"/>
      <c r="E232" s="160"/>
      <c r="F232" s="160"/>
      <c r="G232" s="160"/>
      <c r="H232" s="160"/>
      <c r="I232" s="161"/>
      <c r="L232" s="161"/>
      <c r="M232" s="161"/>
      <c r="P232" s="161"/>
      <c r="Q232" s="161"/>
      <c r="U232" s="162"/>
      <c r="V232" s="162"/>
      <c r="W232" s="162"/>
      <c r="X232" s="162"/>
      <c r="Y232" s="162"/>
      <c r="Z232" s="162"/>
      <c r="AA232" s="162"/>
      <c r="AB232" s="162"/>
      <c r="AC232" s="162"/>
      <c r="AD232" s="162"/>
      <c r="AE232" s="162"/>
      <c r="AF232" s="162"/>
      <c r="AG232" s="162"/>
      <c r="AH232" s="162"/>
      <c r="AI232" s="162"/>
      <c r="AJ232" s="162"/>
      <c r="AK232" s="163"/>
    </row>
    <row r="233" spans="1:37" s="117" customFormat="1" x14ac:dyDescent="0.2">
      <c r="A233" s="160"/>
      <c r="B233" s="160"/>
      <c r="C233" s="160"/>
      <c r="D233" s="160"/>
      <c r="E233" s="160"/>
      <c r="F233" s="160"/>
      <c r="G233" s="160"/>
      <c r="H233" s="160"/>
      <c r="I233" s="161"/>
      <c r="L233" s="161"/>
      <c r="M233" s="161"/>
      <c r="P233" s="161"/>
      <c r="Q233" s="161"/>
      <c r="U233" s="162"/>
      <c r="V233" s="162"/>
      <c r="W233" s="162"/>
      <c r="X233" s="162"/>
      <c r="Y233" s="162"/>
      <c r="Z233" s="162"/>
      <c r="AA233" s="162"/>
      <c r="AB233" s="162"/>
      <c r="AC233" s="162"/>
      <c r="AD233" s="162"/>
      <c r="AE233" s="162"/>
      <c r="AF233" s="162"/>
      <c r="AG233" s="162"/>
      <c r="AH233" s="162"/>
      <c r="AI233" s="162"/>
      <c r="AJ233" s="162"/>
      <c r="AK233" s="163"/>
    </row>
    <row r="234" spans="1:37" s="117" customFormat="1" x14ac:dyDescent="0.2">
      <c r="A234" s="160"/>
      <c r="B234" s="160"/>
      <c r="C234" s="160"/>
      <c r="D234" s="160"/>
      <c r="E234" s="160"/>
      <c r="F234" s="160"/>
      <c r="G234" s="160"/>
      <c r="H234" s="160"/>
      <c r="I234" s="161"/>
      <c r="L234" s="161"/>
      <c r="M234" s="161"/>
      <c r="P234" s="161"/>
      <c r="Q234" s="161"/>
      <c r="U234" s="162"/>
      <c r="V234" s="162"/>
      <c r="W234" s="162"/>
      <c r="X234" s="162"/>
      <c r="Y234" s="162"/>
      <c r="Z234" s="162"/>
      <c r="AA234" s="162"/>
      <c r="AB234" s="162"/>
      <c r="AC234" s="162"/>
      <c r="AD234" s="162"/>
      <c r="AE234" s="162"/>
      <c r="AF234" s="162"/>
      <c r="AG234" s="162"/>
      <c r="AH234" s="162"/>
      <c r="AI234" s="162"/>
      <c r="AJ234" s="162"/>
      <c r="AK234" s="163"/>
    </row>
    <row r="235" spans="1:37" s="117" customFormat="1" x14ac:dyDescent="0.2">
      <c r="A235" s="160"/>
      <c r="B235" s="160"/>
      <c r="C235" s="160"/>
      <c r="D235" s="160"/>
      <c r="E235" s="160"/>
      <c r="F235" s="160"/>
      <c r="G235" s="160"/>
      <c r="H235" s="160"/>
      <c r="I235" s="161"/>
      <c r="L235" s="161"/>
      <c r="M235" s="161"/>
      <c r="P235" s="161"/>
      <c r="Q235" s="161"/>
      <c r="U235" s="162"/>
      <c r="V235" s="162"/>
      <c r="W235" s="162"/>
      <c r="X235" s="162"/>
      <c r="Y235" s="162"/>
      <c r="Z235" s="162"/>
      <c r="AA235" s="162"/>
      <c r="AB235" s="162"/>
      <c r="AC235" s="162"/>
      <c r="AD235" s="162"/>
      <c r="AE235" s="162"/>
      <c r="AF235" s="162"/>
      <c r="AG235" s="162"/>
      <c r="AH235" s="162"/>
      <c r="AI235" s="162"/>
      <c r="AJ235" s="162"/>
      <c r="AK235" s="163"/>
    </row>
    <row r="236" spans="1:37" s="117" customFormat="1" x14ac:dyDescent="0.2">
      <c r="A236" s="160"/>
      <c r="B236" s="160"/>
      <c r="C236" s="160"/>
      <c r="D236" s="160"/>
      <c r="E236" s="160"/>
      <c r="F236" s="160"/>
      <c r="G236" s="160"/>
      <c r="H236" s="160"/>
      <c r="I236" s="161"/>
      <c r="L236" s="161"/>
      <c r="M236" s="161"/>
      <c r="P236" s="161"/>
      <c r="Q236" s="161"/>
      <c r="U236" s="162"/>
      <c r="V236" s="162"/>
      <c r="W236" s="162"/>
      <c r="X236" s="162"/>
      <c r="Y236" s="162"/>
      <c r="Z236" s="162"/>
      <c r="AA236" s="162"/>
      <c r="AB236" s="162"/>
      <c r="AC236" s="162"/>
      <c r="AD236" s="162"/>
      <c r="AE236" s="162"/>
      <c r="AF236" s="162"/>
      <c r="AG236" s="162"/>
      <c r="AH236" s="162"/>
      <c r="AI236" s="162"/>
      <c r="AJ236" s="162"/>
      <c r="AK236" s="163"/>
    </row>
    <row r="237" spans="1:37" s="117" customFormat="1" x14ac:dyDescent="0.2">
      <c r="A237" s="160"/>
      <c r="B237" s="160"/>
      <c r="C237" s="160"/>
      <c r="D237" s="160"/>
      <c r="E237" s="160"/>
      <c r="F237" s="160"/>
      <c r="G237" s="160"/>
      <c r="H237" s="160"/>
      <c r="I237" s="161"/>
      <c r="L237" s="161"/>
      <c r="M237" s="161"/>
      <c r="P237" s="161"/>
      <c r="Q237" s="161"/>
      <c r="U237" s="162"/>
      <c r="V237" s="162"/>
      <c r="W237" s="162"/>
      <c r="X237" s="162"/>
      <c r="Y237" s="162"/>
      <c r="Z237" s="162"/>
      <c r="AA237" s="162"/>
      <c r="AB237" s="162"/>
      <c r="AC237" s="162"/>
      <c r="AD237" s="162"/>
      <c r="AE237" s="162"/>
      <c r="AF237" s="162"/>
      <c r="AG237" s="162"/>
      <c r="AH237" s="162"/>
      <c r="AI237" s="162"/>
      <c r="AJ237" s="162"/>
      <c r="AK237" s="163"/>
    </row>
    <row r="238" spans="1:37" s="117" customFormat="1" x14ac:dyDescent="0.2">
      <c r="A238" s="160"/>
      <c r="B238" s="160"/>
      <c r="C238" s="160"/>
      <c r="D238" s="160"/>
      <c r="E238" s="160"/>
      <c r="F238" s="160"/>
      <c r="G238" s="160"/>
      <c r="H238" s="160"/>
      <c r="I238" s="161"/>
      <c r="L238" s="161"/>
      <c r="M238" s="161"/>
      <c r="P238" s="161"/>
      <c r="Q238" s="161"/>
      <c r="U238" s="162"/>
      <c r="V238" s="162"/>
      <c r="W238" s="162"/>
      <c r="X238" s="162"/>
      <c r="Y238" s="162"/>
      <c r="Z238" s="162"/>
      <c r="AA238" s="162"/>
      <c r="AB238" s="162"/>
      <c r="AC238" s="162"/>
      <c r="AD238" s="162"/>
      <c r="AE238" s="162"/>
      <c r="AF238" s="162"/>
      <c r="AG238" s="162"/>
      <c r="AH238" s="162"/>
      <c r="AI238" s="162"/>
      <c r="AJ238" s="162"/>
      <c r="AK238" s="163"/>
    </row>
    <row r="239" spans="1:37" s="117" customFormat="1" x14ac:dyDescent="0.2">
      <c r="A239" s="160"/>
      <c r="B239" s="160"/>
      <c r="C239" s="160"/>
      <c r="D239" s="160"/>
      <c r="E239" s="160"/>
      <c r="F239" s="160"/>
      <c r="G239" s="160"/>
      <c r="H239" s="160"/>
      <c r="I239" s="161"/>
      <c r="L239" s="161"/>
      <c r="M239" s="161"/>
      <c r="P239" s="161"/>
      <c r="Q239" s="161"/>
      <c r="U239" s="162"/>
      <c r="V239" s="162"/>
      <c r="W239" s="162"/>
      <c r="X239" s="162"/>
      <c r="Y239" s="162"/>
      <c r="Z239" s="162"/>
      <c r="AA239" s="162"/>
      <c r="AB239" s="162"/>
      <c r="AC239" s="162"/>
      <c r="AD239" s="162"/>
      <c r="AE239" s="162"/>
      <c r="AF239" s="162"/>
      <c r="AG239" s="162"/>
      <c r="AH239" s="162"/>
      <c r="AI239" s="162"/>
      <c r="AJ239" s="162"/>
      <c r="AK239" s="163"/>
    </row>
    <row r="240" spans="1:37" s="117" customFormat="1" x14ac:dyDescent="0.2">
      <c r="A240" s="160"/>
      <c r="B240" s="160"/>
      <c r="C240" s="160"/>
      <c r="D240" s="160"/>
      <c r="E240" s="160"/>
      <c r="F240" s="160"/>
      <c r="G240" s="160"/>
      <c r="H240" s="160"/>
      <c r="I240" s="161"/>
      <c r="L240" s="161"/>
      <c r="M240" s="161"/>
      <c r="P240" s="161"/>
      <c r="Q240" s="161"/>
      <c r="U240" s="162"/>
      <c r="V240" s="162"/>
      <c r="W240" s="162"/>
      <c r="X240" s="162"/>
      <c r="Y240" s="162"/>
      <c r="Z240" s="162"/>
      <c r="AA240" s="162"/>
      <c r="AB240" s="162"/>
      <c r="AC240" s="162"/>
      <c r="AD240" s="162"/>
      <c r="AE240" s="162"/>
      <c r="AF240" s="162"/>
      <c r="AG240" s="162"/>
      <c r="AH240" s="162"/>
      <c r="AI240" s="162"/>
      <c r="AJ240" s="162"/>
      <c r="AK240" s="163"/>
    </row>
    <row r="241" spans="1:37" s="117" customFormat="1" x14ac:dyDescent="0.2">
      <c r="A241" s="160"/>
      <c r="B241" s="160"/>
      <c r="C241" s="160"/>
      <c r="D241" s="160"/>
      <c r="E241" s="160"/>
      <c r="F241" s="160"/>
      <c r="G241" s="160"/>
      <c r="H241" s="160"/>
      <c r="I241" s="161"/>
      <c r="L241" s="161"/>
      <c r="M241" s="161"/>
      <c r="P241" s="161"/>
      <c r="Q241" s="161"/>
      <c r="U241" s="162"/>
      <c r="V241" s="162"/>
      <c r="W241" s="162"/>
      <c r="X241" s="162"/>
      <c r="Y241" s="162"/>
      <c r="Z241" s="162"/>
      <c r="AA241" s="162"/>
      <c r="AB241" s="162"/>
      <c r="AC241" s="162"/>
      <c r="AD241" s="162"/>
      <c r="AE241" s="162"/>
      <c r="AF241" s="162"/>
      <c r="AG241" s="162"/>
      <c r="AH241" s="162"/>
      <c r="AI241" s="162"/>
      <c r="AJ241" s="162"/>
      <c r="AK241" s="163"/>
    </row>
    <row r="242" spans="1:37" s="117" customFormat="1" x14ac:dyDescent="0.2">
      <c r="A242" s="160"/>
      <c r="B242" s="160"/>
      <c r="C242" s="160"/>
      <c r="D242" s="160"/>
      <c r="E242" s="160"/>
      <c r="F242" s="160"/>
      <c r="G242" s="160"/>
      <c r="H242" s="160"/>
      <c r="I242" s="161"/>
      <c r="L242" s="161"/>
      <c r="M242" s="161"/>
      <c r="P242" s="161"/>
      <c r="Q242" s="161"/>
      <c r="U242" s="162"/>
      <c r="V242" s="162"/>
      <c r="W242" s="162"/>
      <c r="X242" s="162"/>
      <c r="Y242" s="162"/>
      <c r="Z242" s="162"/>
      <c r="AA242" s="162"/>
      <c r="AB242" s="162"/>
      <c r="AC242" s="162"/>
      <c r="AD242" s="162"/>
      <c r="AE242" s="162"/>
      <c r="AF242" s="162"/>
      <c r="AG242" s="162"/>
      <c r="AH242" s="162"/>
      <c r="AI242" s="162"/>
      <c r="AJ242" s="162"/>
      <c r="AK242" s="163"/>
    </row>
    <row r="243" spans="1:37" s="117" customFormat="1" x14ac:dyDescent="0.2">
      <c r="A243" s="160"/>
      <c r="B243" s="160"/>
      <c r="C243" s="160"/>
      <c r="D243" s="160"/>
      <c r="E243" s="160"/>
      <c r="F243" s="160"/>
      <c r="G243" s="160"/>
      <c r="H243" s="160"/>
      <c r="I243" s="161"/>
      <c r="L243" s="161"/>
      <c r="M243" s="161"/>
      <c r="P243" s="161"/>
      <c r="Q243" s="161"/>
      <c r="U243" s="162"/>
      <c r="V243" s="162"/>
      <c r="W243" s="162"/>
      <c r="X243" s="162"/>
      <c r="Y243" s="162"/>
      <c r="Z243" s="162"/>
      <c r="AA243" s="162"/>
      <c r="AB243" s="162"/>
      <c r="AC243" s="162"/>
      <c r="AD243" s="162"/>
      <c r="AE243" s="162"/>
      <c r="AF243" s="162"/>
      <c r="AG243" s="162"/>
      <c r="AH243" s="162"/>
      <c r="AI243" s="162"/>
      <c r="AJ243" s="162"/>
      <c r="AK243" s="163"/>
    </row>
    <row r="244" spans="1:37" s="117" customFormat="1" x14ac:dyDescent="0.2">
      <c r="A244" s="160"/>
      <c r="B244" s="160"/>
      <c r="C244" s="160"/>
      <c r="D244" s="160"/>
      <c r="E244" s="160"/>
      <c r="F244" s="160"/>
      <c r="G244" s="160"/>
      <c r="H244" s="160"/>
      <c r="I244" s="161"/>
      <c r="L244" s="161"/>
      <c r="M244" s="161"/>
      <c r="P244" s="161"/>
      <c r="Q244" s="161"/>
      <c r="U244" s="162"/>
      <c r="V244" s="162"/>
      <c r="W244" s="162"/>
      <c r="X244" s="162"/>
      <c r="Y244" s="162"/>
      <c r="Z244" s="162"/>
      <c r="AA244" s="162"/>
      <c r="AB244" s="162"/>
      <c r="AC244" s="162"/>
      <c r="AD244" s="162"/>
      <c r="AE244" s="162"/>
      <c r="AF244" s="162"/>
      <c r="AG244" s="162"/>
      <c r="AH244" s="162"/>
      <c r="AI244" s="162"/>
      <c r="AJ244" s="162"/>
      <c r="AK244" s="163"/>
    </row>
    <row r="245" spans="1:37" s="117" customFormat="1" x14ac:dyDescent="0.2">
      <c r="A245" s="160"/>
      <c r="B245" s="160"/>
      <c r="C245" s="160"/>
      <c r="D245" s="160"/>
      <c r="E245" s="160"/>
      <c r="F245" s="160"/>
      <c r="G245" s="160"/>
      <c r="H245" s="160"/>
      <c r="I245" s="161"/>
      <c r="L245" s="161"/>
      <c r="M245" s="161"/>
      <c r="P245" s="161"/>
      <c r="Q245" s="161"/>
      <c r="U245" s="162"/>
      <c r="V245" s="162"/>
      <c r="W245" s="162"/>
      <c r="X245" s="162"/>
      <c r="Y245" s="162"/>
      <c r="Z245" s="162"/>
      <c r="AA245" s="162"/>
      <c r="AB245" s="162"/>
      <c r="AC245" s="162"/>
      <c r="AD245" s="162"/>
      <c r="AE245" s="162"/>
      <c r="AF245" s="162"/>
      <c r="AG245" s="162"/>
      <c r="AH245" s="162"/>
      <c r="AI245" s="162"/>
      <c r="AJ245" s="162"/>
      <c r="AK245" s="163"/>
    </row>
    <row r="246" spans="1:37" s="117" customFormat="1" x14ac:dyDescent="0.2">
      <c r="A246" s="160"/>
      <c r="B246" s="160"/>
      <c r="C246" s="160"/>
      <c r="D246" s="160"/>
      <c r="E246" s="160"/>
      <c r="F246" s="160"/>
      <c r="G246" s="160"/>
      <c r="H246" s="160"/>
      <c r="I246" s="161"/>
      <c r="L246" s="161"/>
      <c r="M246" s="161"/>
      <c r="P246" s="161"/>
      <c r="Q246" s="161"/>
      <c r="U246" s="162"/>
      <c r="V246" s="162"/>
      <c r="W246" s="162"/>
      <c r="X246" s="162"/>
      <c r="Y246" s="162"/>
      <c r="Z246" s="162"/>
      <c r="AA246" s="162"/>
      <c r="AB246" s="162"/>
      <c r="AC246" s="162"/>
      <c r="AD246" s="162"/>
      <c r="AE246" s="162"/>
      <c r="AF246" s="162"/>
      <c r="AG246" s="162"/>
      <c r="AH246" s="162"/>
      <c r="AI246" s="162"/>
      <c r="AJ246" s="162"/>
      <c r="AK246" s="163"/>
    </row>
    <row r="247" spans="1:37" s="117" customFormat="1" x14ac:dyDescent="0.2">
      <c r="A247" s="160"/>
      <c r="B247" s="160"/>
      <c r="C247" s="160"/>
      <c r="D247" s="160"/>
      <c r="E247" s="160"/>
      <c r="F247" s="160"/>
      <c r="G247" s="160"/>
      <c r="H247" s="160"/>
      <c r="I247" s="161"/>
      <c r="L247" s="161"/>
      <c r="M247" s="161"/>
      <c r="P247" s="161"/>
      <c r="Q247" s="161"/>
      <c r="U247" s="162"/>
      <c r="V247" s="162"/>
      <c r="W247" s="162"/>
      <c r="X247" s="162"/>
      <c r="Y247" s="162"/>
      <c r="Z247" s="162"/>
      <c r="AA247" s="162"/>
      <c r="AB247" s="162"/>
      <c r="AC247" s="162"/>
      <c r="AD247" s="162"/>
      <c r="AE247" s="162"/>
      <c r="AF247" s="162"/>
      <c r="AG247" s="162"/>
      <c r="AH247" s="162"/>
      <c r="AI247" s="162"/>
      <c r="AJ247" s="162"/>
      <c r="AK247" s="163"/>
    </row>
    <row r="248" spans="1:37" s="117" customFormat="1" x14ac:dyDescent="0.2">
      <c r="A248" s="160"/>
      <c r="B248" s="160"/>
      <c r="C248" s="160"/>
      <c r="D248" s="160"/>
      <c r="E248" s="160"/>
      <c r="F248" s="160"/>
      <c r="G248" s="160"/>
      <c r="H248" s="160"/>
      <c r="I248" s="161"/>
      <c r="L248" s="161"/>
      <c r="M248" s="161"/>
      <c r="P248" s="161"/>
      <c r="Q248" s="161"/>
      <c r="U248" s="162"/>
      <c r="V248" s="162"/>
      <c r="W248" s="162"/>
      <c r="X248" s="162"/>
      <c r="Y248" s="162"/>
      <c r="Z248" s="162"/>
      <c r="AA248" s="162"/>
      <c r="AB248" s="162"/>
      <c r="AC248" s="162"/>
      <c r="AD248" s="162"/>
      <c r="AE248" s="162"/>
      <c r="AF248" s="162"/>
      <c r="AG248" s="162"/>
      <c r="AH248" s="162"/>
      <c r="AI248" s="162"/>
      <c r="AJ248" s="162"/>
      <c r="AK248" s="163"/>
    </row>
    <row r="249" spans="1:37" s="117" customFormat="1" x14ac:dyDescent="0.2">
      <c r="A249" s="160"/>
      <c r="B249" s="160"/>
      <c r="C249" s="160"/>
      <c r="D249" s="160"/>
      <c r="E249" s="160"/>
      <c r="F249" s="160"/>
      <c r="G249" s="160"/>
      <c r="H249" s="160"/>
      <c r="I249" s="161"/>
      <c r="L249" s="161"/>
      <c r="M249" s="161"/>
      <c r="P249" s="161"/>
      <c r="Q249" s="161"/>
      <c r="U249" s="162"/>
      <c r="V249" s="162"/>
      <c r="W249" s="162"/>
      <c r="X249" s="162"/>
      <c r="Y249" s="162"/>
      <c r="Z249" s="162"/>
      <c r="AA249" s="162"/>
      <c r="AB249" s="162"/>
      <c r="AC249" s="162"/>
      <c r="AD249" s="162"/>
      <c r="AE249" s="162"/>
      <c r="AF249" s="162"/>
      <c r="AG249" s="162"/>
      <c r="AH249" s="162"/>
      <c r="AI249" s="162"/>
      <c r="AJ249" s="162"/>
      <c r="AK249" s="163"/>
    </row>
    <row r="250" spans="1:37" s="117" customFormat="1" x14ac:dyDescent="0.2">
      <c r="A250" s="160"/>
      <c r="B250" s="160"/>
      <c r="C250" s="160"/>
      <c r="D250" s="160"/>
      <c r="E250" s="160"/>
      <c r="F250" s="160"/>
      <c r="G250" s="160"/>
      <c r="H250" s="160"/>
      <c r="I250" s="161"/>
      <c r="L250" s="161"/>
      <c r="M250" s="161"/>
      <c r="P250" s="161"/>
      <c r="Q250" s="161"/>
      <c r="U250" s="162"/>
      <c r="V250" s="162"/>
      <c r="W250" s="162"/>
      <c r="X250" s="162"/>
      <c r="Y250" s="162"/>
      <c r="Z250" s="162"/>
      <c r="AA250" s="162"/>
      <c r="AB250" s="162"/>
      <c r="AC250" s="162"/>
      <c r="AD250" s="162"/>
      <c r="AE250" s="162"/>
      <c r="AF250" s="162"/>
      <c r="AG250" s="162"/>
      <c r="AH250" s="162"/>
      <c r="AI250" s="162"/>
      <c r="AJ250" s="162"/>
      <c r="AK250" s="163"/>
    </row>
    <row r="251" spans="1:37" s="117" customFormat="1" x14ac:dyDescent="0.2">
      <c r="A251" s="160"/>
      <c r="B251" s="160"/>
      <c r="C251" s="160"/>
      <c r="D251" s="160"/>
      <c r="E251" s="160"/>
      <c r="F251" s="160"/>
      <c r="G251" s="160"/>
      <c r="H251" s="160"/>
      <c r="I251" s="161"/>
      <c r="L251" s="161"/>
      <c r="M251" s="161"/>
      <c r="P251" s="161"/>
      <c r="Q251" s="161"/>
      <c r="U251" s="162"/>
      <c r="V251" s="162"/>
      <c r="W251" s="162"/>
      <c r="X251" s="162"/>
      <c r="Y251" s="162"/>
      <c r="Z251" s="162"/>
      <c r="AA251" s="162"/>
      <c r="AB251" s="162"/>
      <c r="AC251" s="162"/>
      <c r="AD251" s="162"/>
      <c r="AE251" s="162"/>
      <c r="AF251" s="162"/>
      <c r="AG251" s="162"/>
      <c r="AH251" s="162"/>
      <c r="AI251" s="162"/>
      <c r="AJ251" s="162"/>
      <c r="AK251" s="163"/>
    </row>
    <row r="252" spans="1:37" s="117" customFormat="1" x14ac:dyDescent="0.2">
      <c r="A252" s="160"/>
      <c r="B252" s="160"/>
      <c r="C252" s="160"/>
      <c r="D252" s="160"/>
      <c r="E252" s="160"/>
      <c r="F252" s="160"/>
      <c r="G252" s="160"/>
      <c r="H252" s="160"/>
      <c r="I252" s="161"/>
      <c r="L252" s="161"/>
      <c r="M252" s="161"/>
      <c r="P252" s="161"/>
      <c r="Q252" s="161"/>
      <c r="U252" s="162"/>
      <c r="V252" s="162"/>
      <c r="W252" s="162"/>
      <c r="X252" s="162"/>
      <c r="Y252" s="162"/>
      <c r="Z252" s="162"/>
      <c r="AA252" s="162"/>
      <c r="AB252" s="162"/>
      <c r="AC252" s="162"/>
      <c r="AD252" s="162"/>
      <c r="AE252" s="162"/>
      <c r="AF252" s="162"/>
      <c r="AG252" s="162"/>
      <c r="AH252" s="162"/>
      <c r="AI252" s="162"/>
      <c r="AJ252" s="162"/>
      <c r="AK252" s="163"/>
    </row>
    <row r="253" spans="1:37" s="117" customFormat="1" x14ac:dyDescent="0.2">
      <c r="A253" s="160"/>
      <c r="B253" s="160"/>
      <c r="C253" s="160"/>
      <c r="D253" s="160"/>
      <c r="E253" s="160"/>
      <c r="F253" s="160"/>
      <c r="G253" s="160"/>
      <c r="H253" s="160"/>
      <c r="I253" s="161"/>
      <c r="L253" s="161"/>
      <c r="M253" s="161"/>
      <c r="P253" s="161"/>
      <c r="Q253" s="161"/>
      <c r="U253" s="162"/>
      <c r="V253" s="162"/>
      <c r="W253" s="162"/>
      <c r="X253" s="162"/>
      <c r="Y253" s="162"/>
      <c r="Z253" s="162"/>
      <c r="AA253" s="162"/>
      <c r="AB253" s="162"/>
      <c r="AC253" s="162"/>
      <c r="AD253" s="162"/>
      <c r="AE253" s="162"/>
      <c r="AF253" s="162"/>
      <c r="AG253" s="162"/>
      <c r="AH253" s="162"/>
      <c r="AI253" s="162"/>
      <c r="AJ253" s="162"/>
      <c r="AK253" s="163"/>
    </row>
    <row r="254" spans="1:37" s="117" customFormat="1" x14ac:dyDescent="0.2">
      <c r="A254" s="160"/>
      <c r="B254" s="160"/>
      <c r="C254" s="160"/>
      <c r="D254" s="160"/>
      <c r="E254" s="160"/>
      <c r="F254" s="160"/>
      <c r="G254" s="160"/>
      <c r="H254" s="160"/>
      <c r="I254" s="161"/>
      <c r="L254" s="161"/>
      <c r="M254" s="161"/>
      <c r="P254" s="161"/>
      <c r="Q254" s="161"/>
      <c r="U254" s="162"/>
      <c r="V254" s="162"/>
      <c r="W254" s="162"/>
      <c r="X254" s="162"/>
      <c r="Y254" s="162"/>
      <c r="Z254" s="162"/>
      <c r="AA254" s="162"/>
      <c r="AB254" s="162"/>
      <c r="AC254" s="162"/>
      <c r="AD254" s="162"/>
      <c r="AE254" s="162"/>
      <c r="AF254" s="162"/>
      <c r="AG254" s="162"/>
      <c r="AH254" s="162"/>
      <c r="AI254" s="162"/>
      <c r="AJ254" s="162"/>
      <c r="AK254" s="163"/>
    </row>
    <row r="255" spans="1:37" s="117" customFormat="1" x14ac:dyDescent="0.2">
      <c r="A255" s="160"/>
      <c r="B255" s="160"/>
      <c r="C255" s="160"/>
      <c r="D255" s="160"/>
      <c r="E255" s="160"/>
      <c r="F255" s="160"/>
      <c r="G255" s="160"/>
      <c r="H255" s="160"/>
      <c r="I255" s="161"/>
      <c r="L255" s="161"/>
      <c r="M255" s="161"/>
      <c r="P255" s="161"/>
      <c r="Q255" s="161"/>
      <c r="U255" s="162"/>
      <c r="V255" s="162"/>
      <c r="W255" s="162"/>
      <c r="X255" s="162"/>
      <c r="Y255" s="162"/>
      <c r="Z255" s="162"/>
      <c r="AA255" s="162"/>
      <c r="AB255" s="162"/>
      <c r="AC255" s="162"/>
      <c r="AD255" s="162"/>
      <c r="AE255" s="162"/>
      <c r="AF255" s="162"/>
      <c r="AG255" s="162"/>
      <c r="AH255" s="162"/>
      <c r="AI255" s="162"/>
      <c r="AJ255" s="162"/>
      <c r="AK255" s="163"/>
    </row>
    <row r="256" spans="1:37" s="117" customFormat="1" x14ac:dyDescent="0.2">
      <c r="A256" s="160"/>
      <c r="B256" s="160"/>
      <c r="C256" s="160"/>
      <c r="D256" s="160"/>
      <c r="E256" s="160"/>
      <c r="F256" s="160"/>
      <c r="G256" s="160"/>
      <c r="H256" s="160"/>
      <c r="I256" s="161"/>
      <c r="L256" s="161"/>
      <c r="M256" s="161"/>
      <c r="P256" s="161"/>
      <c r="Q256" s="161"/>
      <c r="U256" s="162"/>
      <c r="V256" s="162"/>
      <c r="W256" s="162"/>
      <c r="X256" s="162"/>
      <c r="Y256" s="162"/>
      <c r="Z256" s="162"/>
      <c r="AA256" s="162"/>
      <c r="AB256" s="162"/>
      <c r="AC256" s="162"/>
      <c r="AD256" s="162"/>
      <c r="AE256" s="162"/>
      <c r="AF256" s="162"/>
      <c r="AG256" s="162"/>
      <c r="AH256" s="162"/>
      <c r="AI256" s="162"/>
      <c r="AJ256" s="162"/>
      <c r="AK256" s="163"/>
    </row>
    <row r="257" spans="1:37" s="117" customFormat="1" x14ac:dyDescent="0.2">
      <c r="A257" s="160"/>
      <c r="B257" s="160"/>
      <c r="C257" s="160"/>
      <c r="D257" s="160"/>
      <c r="E257" s="160"/>
      <c r="F257" s="160"/>
      <c r="G257" s="160"/>
      <c r="H257" s="160"/>
      <c r="I257" s="161"/>
      <c r="L257" s="161"/>
      <c r="M257" s="161"/>
      <c r="P257" s="161"/>
      <c r="Q257" s="161"/>
      <c r="U257" s="162"/>
      <c r="V257" s="162"/>
      <c r="W257" s="162"/>
      <c r="X257" s="162"/>
      <c r="Y257" s="162"/>
      <c r="Z257" s="162"/>
      <c r="AA257" s="162"/>
      <c r="AB257" s="162"/>
      <c r="AC257" s="162"/>
      <c r="AD257" s="162"/>
      <c r="AE257" s="162"/>
      <c r="AF257" s="162"/>
      <c r="AG257" s="162"/>
      <c r="AH257" s="162"/>
      <c r="AI257" s="162"/>
      <c r="AJ257" s="162"/>
      <c r="AK257" s="163"/>
    </row>
    <row r="258" spans="1:37" s="117" customFormat="1" x14ac:dyDescent="0.2">
      <c r="A258" s="160"/>
      <c r="B258" s="160"/>
      <c r="C258" s="160"/>
      <c r="D258" s="160"/>
      <c r="E258" s="160"/>
      <c r="F258" s="160"/>
      <c r="G258" s="160"/>
      <c r="H258" s="160"/>
      <c r="I258" s="161"/>
      <c r="L258" s="161"/>
      <c r="M258" s="161"/>
      <c r="P258" s="161"/>
      <c r="Q258" s="161"/>
      <c r="U258" s="162"/>
      <c r="V258" s="162"/>
      <c r="W258" s="162"/>
      <c r="X258" s="162"/>
      <c r="Y258" s="162"/>
      <c r="Z258" s="162"/>
      <c r="AA258" s="162"/>
      <c r="AB258" s="162"/>
      <c r="AC258" s="162"/>
      <c r="AD258" s="162"/>
      <c r="AE258" s="162"/>
      <c r="AF258" s="162"/>
      <c r="AG258" s="162"/>
      <c r="AH258" s="162"/>
      <c r="AI258" s="162"/>
      <c r="AJ258" s="162"/>
      <c r="AK258" s="163"/>
    </row>
    <row r="259" spans="1:37" s="117" customFormat="1" x14ac:dyDescent="0.2">
      <c r="A259" s="160"/>
      <c r="B259" s="160"/>
      <c r="C259" s="160"/>
      <c r="D259" s="160"/>
      <c r="E259" s="160"/>
      <c r="F259" s="160"/>
      <c r="G259" s="160"/>
      <c r="H259" s="160"/>
      <c r="I259" s="161"/>
      <c r="L259" s="161"/>
      <c r="M259" s="161"/>
      <c r="P259" s="161"/>
      <c r="Q259" s="161"/>
      <c r="U259" s="162"/>
      <c r="V259" s="162"/>
      <c r="W259" s="162"/>
      <c r="X259" s="162"/>
      <c r="Y259" s="162"/>
      <c r="Z259" s="162"/>
      <c r="AA259" s="162"/>
      <c r="AB259" s="162"/>
      <c r="AC259" s="162"/>
      <c r="AD259" s="162"/>
      <c r="AE259" s="162"/>
      <c r="AF259" s="162"/>
      <c r="AG259" s="162"/>
      <c r="AH259" s="162"/>
      <c r="AI259" s="162"/>
      <c r="AJ259" s="162"/>
      <c r="AK259" s="163"/>
    </row>
    <row r="260" spans="1:37" s="117" customFormat="1" x14ac:dyDescent="0.2">
      <c r="A260" s="160"/>
      <c r="B260" s="160"/>
      <c r="C260" s="160"/>
      <c r="D260" s="160"/>
      <c r="E260" s="160"/>
      <c r="F260" s="160"/>
      <c r="G260" s="160"/>
      <c r="H260" s="160"/>
      <c r="I260" s="161"/>
      <c r="L260" s="161"/>
      <c r="M260" s="161"/>
      <c r="P260" s="161"/>
      <c r="Q260" s="161"/>
      <c r="U260" s="162"/>
      <c r="V260" s="162"/>
      <c r="W260" s="162"/>
      <c r="X260" s="162"/>
      <c r="Y260" s="162"/>
      <c r="Z260" s="162"/>
      <c r="AA260" s="162"/>
      <c r="AB260" s="162"/>
      <c r="AC260" s="162"/>
      <c r="AD260" s="162"/>
      <c r="AE260" s="162"/>
      <c r="AF260" s="162"/>
      <c r="AG260" s="162"/>
      <c r="AH260" s="162"/>
      <c r="AI260" s="162"/>
      <c r="AJ260" s="162"/>
      <c r="AK260" s="163"/>
    </row>
    <row r="261" spans="1:37" s="117" customFormat="1" x14ac:dyDescent="0.2">
      <c r="A261" s="160"/>
      <c r="B261" s="160"/>
      <c r="C261" s="160"/>
      <c r="D261" s="160"/>
      <c r="E261" s="160"/>
      <c r="F261" s="160"/>
      <c r="G261" s="160"/>
      <c r="H261" s="160"/>
      <c r="I261" s="161"/>
      <c r="L261" s="161"/>
      <c r="M261" s="161"/>
      <c r="P261" s="161"/>
      <c r="Q261" s="161"/>
      <c r="U261" s="162"/>
      <c r="V261" s="162"/>
      <c r="W261" s="162"/>
      <c r="X261" s="162"/>
      <c r="Y261" s="162"/>
      <c r="Z261" s="162"/>
      <c r="AA261" s="162"/>
      <c r="AB261" s="162"/>
      <c r="AC261" s="162"/>
      <c r="AD261" s="162"/>
      <c r="AE261" s="162"/>
      <c r="AF261" s="162"/>
      <c r="AG261" s="162"/>
      <c r="AH261" s="162"/>
      <c r="AI261" s="162"/>
      <c r="AJ261" s="162"/>
      <c r="AK261" s="163"/>
    </row>
    <row r="262" spans="1:37" s="117" customFormat="1" x14ac:dyDescent="0.2">
      <c r="A262" s="160"/>
      <c r="B262" s="160"/>
      <c r="C262" s="160"/>
      <c r="D262" s="160"/>
      <c r="E262" s="160"/>
      <c r="F262" s="160"/>
      <c r="G262" s="160"/>
      <c r="H262" s="160"/>
      <c r="I262" s="161"/>
      <c r="L262" s="161"/>
      <c r="M262" s="161"/>
      <c r="P262" s="161"/>
      <c r="Q262" s="161"/>
      <c r="U262" s="162"/>
      <c r="V262" s="162"/>
      <c r="W262" s="162"/>
      <c r="X262" s="162"/>
      <c r="Y262" s="162"/>
      <c r="Z262" s="162"/>
      <c r="AA262" s="162"/>
      <c r="AB262" s="162"/>
      <c r="AC262" s="162"/>
      <c r="AD262" s="162"/>
      <c r="AE262" s="162"/>
      <c r="AF262" s="162"/>
      <c r="AG262" s="162"/>
      <c r="AH262" s="162"/>
      <c r="AI262" s="162"/>
      <c r="AJ262" s="162"/>
      <c r="AK262" s="163"/>
    </row>
    <row r="263" spans="1:37" s="117" customFormat="1" x14ac:dyDescent="0.2">
      <c r="A263" s="160"/>
      <c r="B263" s="160"/>
      <c r="C263" s="160"/>
      <c r="D263" s="160"/>
      <c r="E263" s="160"/>
      <c r="F263" s="160"/>
      <c r="G263" s="160"/>
      <c r="H263" s="160"/>
      <c r="I263" s="161"/>
      <c r="L263" s="161"/>
      <c r="M263" s="161"/>
      <c r="P263" s="161"/>
      <c r="Q263" s="161"/>
      <c r="U263" s="162"/>
      <c r="V263" s="162"/>
      <c r="W263" s="162"/>
      <c r="X263" s="162"/>
      <c r="Y263" s="162"/>
      <c r="Z263" s="162"/>
      <c r="AA263" s="162"/>
      <c r="AB263" s="162"/>
      <c r="AC263" s="162"/>
      <c r="AD263" s="162"/>
      <c r="AE263" s="162"/>
      <c r="AF263" s="162"/>
      <c r="AG263" s="162"/>
      <c r="AH263" s="162"/>
      <c r="AI263" s="162"/>
      <c r="AJ263" s="162"/>
      <c r="AK263" s="163"/>
    </row>
    <row r="264" spans="1:37" s="117" customFormat="1" x14ac:dyDescent="0.2">
      <c r="A264" s="160"/>
      <c r="B264" s="160"/>
      <c r="C264" s="160"/>
      <c r="D264" s="160"/>
      <c r="E264" s="160"/>
      <c r="F264" s="160"/>
      <c r="G264" s="160"/>
      <c r="H264" s="160"/>
      <c r="I264" s="161"/>
      <c r="L264" s="161"/>
      <c r="M264" s="161"/>
      <c r="P264" s="161"/>
      <c r="Q264" s="161"/>
      <c r="U264" s="162"/>
      <c r="V264" s="162"/>
      <c r="W264" s="162"/>
      <c r="X264" s="162"/>
      <c r="Y264" s="162"/>
      <c r="Z264" s="162"/>
      <c r="AA264" s="162"/>
      <c r="AB264" s="162"/>
      <c r="AC264" s="162"/>
      <c r="AD264" s="162"/>
      <c r="AE264" s="162"/>
      <c r="AF264" s="162"/>
      <c r="AG264" s="162"/>
      <c r="AH264" s="162"/>
      <c r="AI264" s="162"/>
      <c r="AJ264" s="162"/>
      <c r="AK264" s="163"/>
    </row>
    <row r="265" spans="1:37" s="117" customFormat="1" x14ac:dyDescent="0.2">
      <c r="A265" s="160"/>
      <c r="B265" s="160"/>
      <c r="C265" s="160"/>
      <c r="D265" s="160"/>
      <c r="E265" s="160"/>
      <c r="F265" s="160"/>
      <c r="G265" s="160"/>
      <c r="H265" s="160"/>
      <c r="I265" s="161"/>
      <c r="L265" s="161"/>
      <c r="M265" s="161"/>
      <c r="P265" s="161"/>
      <c r="Q265" s="161"/>
      <c r="U265" s="162"/>
      <c r="V265" s="162"/>
      <c r="W265" s="162"/>
      <c r="X265" s="162"/>
      <c r="Y265" s="162"/>
      <c r="Z265" s="162"/>
      <c r="AA265" s="162"/>
      <c r="AB265" s="162"/>
      <c r="AC265" s="162"/>
      <c r="AD265" s="162"/>
      <c r="AE265" s="162"/>
      <c r="AF265" s="162"/>
      <c r="AG265" s="162"/>
      <c r="AH265" s="162"/>
      <c r="AI265" s="162"/>
      <c r="AJ265" s="162"/>
      <c r="AK265" s="163"/>
    </row>
    <row r="266" spans="1:37" s="117" customFormat="1" x14ac:dyDescent="0.2">
      <c r="A266" s="160"/>
      <c r="B266" s="160"/>
      <c r="C266" s="160"/>
      <c r="D266" s="160"/>
      <c r="E266" s="160"/>
      <c r="F266" s="160"/>
      <c r="G266" s="160"/>
      <c r="H266" s="160"/>
      <c r="I266" s="161"/>
      <c r="L266" s="161"/>
      <c r="M266" s="161"/>
      <c r="P266" s="161"/>
      <c r="Q266" s="161"/>
      <c r="U266" s="162"/>
      <c r="V266" s="162"/>
      <c r="W266" s="162"/>
      <c r="X266" s="162"/>
      <c r="Y266" s="162"/>
      <c r="Z266" s="162"/>
      <c r="AA266" s="162"/>
      <c r="AB266" s="162"/>
      <c r="AC266" s="162"/>
      <c r="AD266" s="162"/>
      <c r="AE266" s="162"/>
      <c r="AF266" s="162"/>
      <c r="AG266" s="162"/>
      <c r="AH266" s="162"/>
      <c r="AI266" s="162"/>
      <c r="AJ266" s="162"/>
      <c r="AK266" s="163"/>
    </row>
    <row r="267" spans="1:37" s="117" customFormat="1" x14ac:dyDescent="0.2">
      <c r="A267" s="160"/>
      <c r="B267" s="160"/>
      <c r="C267" s="160"/>
      <c r="D267" s="160"/>
      <c r="E267" s="160"/>
      <c r="F267" s="160"/>
      <c r="G267" s="160"/>
      <c r="H267" s="160"/>
      <c r="I267" s="161"/>
      <c r="L267" s="161"/>
      <c r="M267" s="161"/>
      <c r="P267" s="161"/>
      <c r="Q267" s="161"/>
      <c r="U267" s="162"/>
      <c r="V267" s="162"/>
      <c r="W267" s="162"/>
      <c r="X267" s="162"/>
      <c r="Y267" s="162"/>
      <c r="Z267" s="162"/>
      <c r="AA267" s="162"/>
      <c r="AB267" s="162"/>
      <c r="AC267" s="162"/>
      <c r="AD267" s="162"/>
      <c r="AE267" s="162"/>
      <c r="AF267" s="162"/>
      <c r="AG267" s="162"/>
      <c r="AH267" s="162"/>
      <c r="AI267" s="162"/>
      <c r="AJ267" s="162"/>
      <c r="AK267" s="163"/>
    </row>
    <row r="268" spans="1:37" s="117" customFormat="1" x14ac:dyDescent="0.2">
      <c r="A268" s="160"/>
      <c r="B268" s="160"/>
      <c r="C268" s="160"/>
      <c r="D268" s="160"/>
      <c r="E268" s="160"/>
      <c r="F268" s="160"/>
      <c r="G268" s="160"/>
      <c r="H268" s="160"/>
      <c r="I268" s="161"/>
      <c r="L268" s="161"/>
      <c r="M268" s="161"/>
      <c r="P268" s="161"/>
      <c r="Q268" s="161"/>
      <c r="U268" s="162"/>
      <c r="V268" s="162"/>
      <c r="W268" s="162"/>
      <c r="X268" s="162"/>
      <c r="Y268" s="162"/>
      <c r="Z268" s="162"/>
      <c r="AA268" s="162"/>
      <c r="AB268" s="162"/>
      <c r="AC268" s="162"/>
      <c r="AD268" s="162"/>
      <c r="AE268" s="162"/>
      <c r="AF268" s="162"/>
      <c r="AG268" s="162"/>
      <c r="AH268" s="162"/>
      <c r="AI268" s="162"/>
      <c r="AJ268" s="162"/>
      <c r="AK268" s="163"/>
    </row>
    <row r="269" spans="1:37" s="117" customFormat="1" x14ac:dyDescent="0.2">
      <c r="A269" s="160"/>
      <c r="B269" s="160"/>
      <c r="C269" s="160"/>
      <c r="D269" s="160"/>
      <c r="E269" s="160"/>
      <c r="F269" s="160"/>
      <c r="G269" s="160"/>
      <c r="H269" s="160"/>
      <c r="I269" s="161"/>
      <c r="L269" s="161"/>
      <c r="M269" s="161"/>
      <c r="P269" s="161"/>
      <c r="Q269" s="161"/>
      <c r="U269" s="162"/>
      <c r="V269" s="162"/>
      <c r="W269" s="162"/>
      <c r="X269" s="162"/>
      <c r="Y269" s="162"/>
      <c r="Z269" s="162"/>
      <c r="AA269" s="162"/>
      <c r="AB269" s="162"/>
      <c r="AC269" s="162"/>
      <c r="AD269" s="162"/>
      <c r="AE269" s="162"/>
      <c r="AF269" s="162"/>
      <c r="AG269" s="162"/>
      <c r="AH269" s="162"/>
      <c r="AI269" s="162"/>
      <c r="AJ269" s="162"/>
      <c r="AK269" s="163"/>
    </row>
    <row r="270" spans="1:37" s="117" customFormat="1" x14ac:dyDescent="0.2">
      <c r="A270" s="160"/>
      <c r="B270" s="160"/>
      <c r="C270" s="160"/>
      <c r="D270" s="160"/>
      <c r="E270" s="160"/>
      <c r="F270" s="160"/>
      <c r="G270" s="160"/>
      <c r="H270" s="160"/>
      <c r="I270" s="161"/>
      <c r="L270" s="161"/>
      <c r="M270" s="161"/>
      <c r="P270" s="161"/>
      <c r="Q270" s="161"/>
      <c r="U270" s="162"/>
      <c r="V270" s="162"/>
      <c r="W270" s="162"/>
      <c r="X270" s="162"/>
      <c r="Y270" s="162"/>
      <c r="Z270" s="162"/>
      <c r="AA270" s="162"/>
      <c r="AB270" s="162"/>
      <c r="AC270" s="162"/>
      <c r="AD270" s="162"/>
      <c r="AE270" s="162"/>
      <c r="AF270" s="162"/>
      <c r="AG270" s="162"/>
      <c r="AH270" s="162"/>
      <c r="AI270" s="162"/>
      <c r="AJ270" s="162"/>
      <c r="AK270" s="163"/>
    </row>
    <row r="271" spans="1:37" s="117" customFormat="1" x14ac:dyDescent="0.2">
      <c r="A271" s="160"/>
      <c r="B271" s="160"/>
      <c r="C271" s="160"/>
      <c r="D271" s="160"/>
      <c r="E271" s="160"/>
      <c r="F271" s="160"/>
      <c r="G271" s="160"/>
      <c r="H271" s="160"/>
      <c r="I271" s="161"/>
      <c r="L271" s="161"/>
      <c r="M271" s="161"/>
      <c r="P271" s="161"/>
      <c r="Q271" s="161"/>
      <c r="U271" s="162"/>
      <c r="V271" s="162"/>
      <c r="W271" s="162"/>
      <c r="X271" s="162"/>
      <c r="Y271" s="162"/>
      <c r="Z271" s="162"/>
      <c r="AA271" s="162"/>
      <c r="AB271" s="162"/>
      <c r="AC271" s="162"/>
      <c r="AD271" s="162"/>
      <c r="AE271" s="162"/>
      <c r="AF271" s="162"/>
      <c r="AG271" s="162"/>
      <c r="AH271" s="162"/>
      <c r="AI271" s="162"/>
      <c r="AJ271" s="162"/>
      <c r="AK271" s="163"/>
    </row>
    <row r="272" spans="1:37" s="117" customFormat="1" x14ac:dyDescent="0.2">
      <c r="A272" s="160"/>
      <c r="B272" s="160"/>
      <c r="C272" s="160"/>
      <c r="D272" s="160"/>
      <c r="E272" s="160"/>
      <c r="F272" s="160"/>
      <c r="G272" s="160"/>
      <c r="H272" s="160"/>
      <c r="I272" s="161"/>
      <c r="L272" s="161"/>
      <c r="M272" s="161"/>
      <c r="P272" s="161"/>
      <c r="Q272" s="161"/>
      <c r="U272" s="162"/>
      <c r="V272" s="162"/>
      <c r="W272" s="162"/>
      <c r="X272" s="162"/>
      <c r="Y272" s="162"/>
      <c r="Z272" s="162"/>
      <c r="AA272" s="162"/>
      <c r="AB272" s="162"/>
      <c r="AC272" s="162"/>
      <c r="AD272" s="162"/>
      <c r="AE272" s="162"/>
      <c r="AF272" s="162"/>
      <c r="AG272" s="162"/>
      <c r="AH272" s="162"/>
      <c r="AI272" s="162"/>
      <c r="AJ272" s="162"/>
      <c r="AK272" s="163"/>
    </row>
    <row r="273" spans="1:37" s="117" customFormat="1" x14ac:dyDescent="0.2">
      <c r="A273" s="160"/>
      <c r="B273" s="160"/>
      <c r="C273" s="160"/>
      <c r="D273" s="160"/>
      <c r="E273" s="160"/>
      <c r="F273" s="160"/>
      <c r="G273" s="160"/>
      <c r="H273" s="160"/>
      <c r="I273" s="161"/>
      <c r="L273" s="161"/>
      <c r="M273" s="161"/>
      <c r="P273" s="161"/>
      <c r="Q273" s="161"/>
      <c r="U273" s="162"/>
      <c r="V273" s="162"/>
      <c r="W273" s="162"/>
      <c r="X273" s="162"/>
      <c r="Y273" s="162"/>
      <c r="Z273" s="162"/>
      <c r="AA273" s="162"/>
      <c r="AB273" s="162"/>
      <c r="AC273" s="162"/>
      <c r="AD273" s="162"/>
      <c r="AE273" s="162"/>
      <c r="AF273" s="162"/>
      <c r="AG273" s="162"/>
      <c r="AH273" s="162"/>
      <c r="AI273" s="162"/>
      <c r="AJ273" s="162"/>
      <c r="AK273" s="163"/>
    </row>
    <row r="274" spans="1:37" s="117" customFormat="1" x14ac:dyDescent="0.2">
      <c r="A274" s="160"/>
      <c r="B274" s="160"/>
      <c r="C274" s="160"/>
      <c r="D274" s="160"/>
      <c r="E274" s="160"/>
      <c r="F274" s="160"/>
      <c r="G274" s="160"/>
      <c r="H274" s="160"/>
      <c r="I274" s="161"/>
      <c r="L274" s="161"/>
      <c r="M274" s="161"/>
      <c r="P274" s="161"/>
      <c r="Q274" s="161"/>
      <c r="U274" s="162"/>
      <c r="V274" s="162"/>
      <c r="W274" s="162"/>
      <c r="X274" s="162"/>
      <c r="Y274" s="162"/>
      <c r="Z274" s="162"/>
      <c r="AA274" s="162"/>
      <c r="AB274" s="162"/>
      <c r="AC274" s="162"/>
      <c r="AD274" s="162"/>
      <c r="AE274" s="162"/>
      <c r="AF274" s="162"/>
      <c r="AG274" s="162"/>
      <c r="AH274" s="162"/>
      <c r="AI274" s="162"/>
      <c r="AJ274" s="162"/>
      <c r="AK274" s="163"/>
    </row>
    <row r="275" spans="1:37" s="117" customFormat="1" x14ac:dyDescent="0.2">
      <c r="A275" s="160"/>
      <c r="B275" s="160"/>
      <c r="C275" s="160"/>
      <c r="D275" s="160"/>
      <c r="E275" s="160"/>
      <c r="F275" s="160"/>
      <c r="G275" s="160"/>
      <c r="H275" s="160"/>
      <c r="I275" s="161"/>
      <c r="L275" s="161"/>
      <c r="M275" s="161"/>
      <c r="P275" s="161"/>
      <c r="Q275" s="161"/>
      <c r="U275" s="162"/>
      <c r="V275" s="162"/>
      <c r="W275" s="162"/>
      <c r="X275" s="162"/>
      <c r="Y275" s="162"/>
      <c r="Z275" s="162"/>
      <c r="AA275" s="162"/>
      <c r="AB275" s="162"/>
      <c r="AC275" s="162"/>
      <c r="AD275" s="162"/>
      <c r="AE275" s="162"/>
      <c r="AF275" s="162"/>
      <c r="AG275" s="162"/>
      <c r="AH275" s="162"/>
      <c r="AI275" s="162"/>
      <c r="AJ275" s="162"/>
      <c r="AK275" s="163"/>
    </row>
    <row r="276" spans="1:37" s="117" customFormat="1" x14ac:dyDescent="0.2">
      <c r="A276" s="160"/>
      <c r="B276" s="160"/>
      <c r="C276" s="160"/>
      <c r="D276" s="160"/>
      <c r="E276" s="160"/>
      <c r="F276" s="160"/>
      <c r="G276" s="160"/>
      <c r="H276" s="160"/>
      <c r="I276" s="161"/>
      <c r="L276" s="161"/>
      <c r="M276" s="161"/>
      <c r="P276" s="161"/>
      <c r="Q276" s="161"/>
      <c r="U276" s="162"/>
      <c r="V276" s="162"/>
      <c r="W276" s="162"/>
      <c r="X276" s="162"/>
      <c r="Y276" s="162"/>
      <c r="Z276" s="162"/>
      <c r="AA276" s="162"/>
      <c r="AB276" s="162"/>
      <c r="AC276" s="162"/>
      <c r="AD276" s="162"/>
      <c r="AE276" s="162"/>
      <c r="AF276" s="162"/>
      <c r="AG276" s="162"/>
      <c r="AH276" s="162"/>
      <c r="AI276" s="162"/>
      <c r="AJ276" s="162"/>
      <c r="AK276" s="163"/>
    </row>
    <row r="277" spans="1:37" s="117" customFormat="1" x14ac:dyDescent="0.2">
      <c r="A277" s="160"/>
      <c r="B277" s="160"/>
      <c r="C277" s="160"/>
      <c r="D277" s="160"/>
      <c r="E277" s="160"/>
      <c r="F277" s="160"/>
      <c r="G277" s="160"/>
      <c r="H277" s="160"/>
      <c r="I277" s="161"/>
      <c r="L277" s="161"/>
      <c r="M277" s="161"/>
      <c r="P277" s="161"/>
      <c r="Q277" s="161"/>
      <c r="U277" s="162"/>
      <c r="V277" s="162"/>
      <c r="W277" s="162"/>
      <c r="X277" s="162"/>
      <c r="Y277" s="162"/>
      <c r="Z277" s="162"/>
      <c r="AA277" s="162"/>
      <c r="AB277" s="162"/>
      <c r="AC277" s="162"/>
      <c r="AD277" s="162"/>
      <c r="AE277" s="162"/>
      <c r="AF277" s="162"/>
      <c r="AG277" s="162"/>
      <c r="AH277" s="162"/>
      <c r="AI277" s="162"/>
      <c r="AJ277" s="162"/>
      <c r="AK277" s="163"/>
    </row>
  </sheetData>
  <mergeCells count="14">
    <mergeCell ref="AL1:AO9"/>
    <mergeCell ref="AG5:AJ8"/>
    <mergeCell ref="A7:H8"/>
    <mergeCell ref="N5:Q8"/>
    <mergeCell ref="J5:M8"/>
    <mergeCell ref="A3:A4"/>
    <mergeCell ref="R5:R8"/>
    <mergeCell ref="S5:S8"/>
    <mergeCell ref="T5:T8"/>
    <mergeCell ref="Y5:AB8"/>
    <mergeCell ref="AC5:AC8"/>
    <mergeCell ref="W5:W8"/>
    <mergeCell ref="X5:X8"/>
    <mergeCell ref="U5:V8"/>
  </mergeCells>
  <dataValidations count="1">
    <dataValidation type="list" allowBlank="1" showInputMessage="1" showErrorMessage="1" sqref="C10:C40" xr:uid="{00000000-0002-0000-0100-000000000000}">
      <formula1>$A$5:$A$6</formula1>
    </dataValidation>
  </dataValidation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0"/>
  <sheetViews>
    <sheetView workbookViewId="0">
      <selection activeCell="Y14" sqref="Y14"/>
    </sheetView>
  </sheetViews>
  <sheetFormatPr baseColWidth="10" defaultRowHeight="16" x14ac:dyDescent="0.2"/>
  <cols>
    <col min="1" max="9" width="9.6640625" style="2" customWidth="1"/>
    <col min="10" max="10" width="7.33203125" style="2" customWidth="1"/>
    <col min="11" max="13" width="7.33203125" style="2" hidden="1" customWidth="1"/>
    <col min="14" max="14" width="7.33203125" style="2" customWidth="1"/>
    <col min="15" max="17" width="7.33203125" style="2" hidden="1" customWidth="1"/>
    <col min="18" max="18" width="7.33203125" style="2" customWidth="1"/>
    <col min="19" max="21" width="7.33203125" hidden="1" customWidth="1"/>
    <col min="22" max="22" width="7.33203125" customWidth="1"/>
  </cols>
  <sheetData>
    <row r="1" spans="1:21" ht="16" customHeight="1" x14ac:dyDescent="0.25">
      <c r="A1" s="194" t="s">
        <v>142</v>
      </c>
      <c r="B1" s="194"/>
      <c r="C1" s="194"/>
      <c r="D1" s="194"/>
      <c r="E1" s="194"/>
      <c r="F1" s="194"/>
      <c r="G1" s="194"/>
      <c r="H1" s="194"/>
      <c r="I1" s="194"/>
      <c r="J1" s="194"/>
      <c r="K1" s="194"/>
      <c r="L1" s="194"/>
      <c r="M1" s="194"/>
      <c r="N1" s="194"/>
      <c r="O1" s="194"/>
      <c r="P1" s="194"/>
      <c r="Q1" s="194"/>
      <c r="R1" s="194"/>
    </row>
    <row r="2" spans="1:21" x14ac:dyDescent="0.2">
      <c r="A2" s="113"/>
      <c r="B2" s="113"/>
      <c r="C2" s="113"/>
      <c r="D2" s="113"/>
      <c r="E2" s="113"/>
      <c r="F2" s="113"/>
      <c r="G2" s="113"/>
      <c r="H2" s="113"/>
      <c r="I2" s="113"/>
      <c r="J2" s="113"/>
      <c r="K2" s="113"/>
      <c r="L2" s="113"/>
      <c r="M2" s="113"/>
      <c r="N2" s="113"/>
      <c r="O2" s="30"/>
    </row>
    <row r="3" spans="1:21" ht="22" customHeight="1" x14ac:dyDescent="0.2">
      <c r="A3" s="193" t="s">
        <v>67</v>
      </c>
      <c r="B3" s="193"/>
      <c r="C3" s="193"/>
      <c r="D3" s="193"/>
      <c r="E3" s="193"/>
      <c r="F3" s="193"/>
      <c r="G3" s="193"/>
      <c r="H3" s="193"/>
      <c r="I3" s="193"/>
      <c r="J3" s="193"/>
      <c r="K3" s="193"/>
      <c r="L3" s="193"/>
      <c r="M3" s="193"/>
      <c r="N3" s="193"/>
      <c r="O3" s="193"/>
      <c r="P3" s="193"/>
      <c r="Q3" s="193"/>
      <c r="R3" s="193"/>
    </row>
    <row r="4" spans="1:21" ht="16" customHeight="1" x14ac:dyDescent="0.2">
      <c r="B4" s="196" t="s">
        <v>68</v>
      </c>
      <c r="C4" s="196" t="s">
        <v>69</v>
      </c>
      <c r="D4" s="196" t="s">
        <v>70</v>
      </c>
      <c r="E4" s="196" t="s">
        <v>19</v>
      </c>
      <c r="F4" s="196" t="s">
        <v>87</v>
      </c>
      <c r="G4" s="196" t="s">
        <v>8</v>
      </c>
      <c r="H4" s="196" t="s">
        <v>71</v>
      </c>
      <c r="I4" s="195" t="s">
        <v>78</v>
      </c>
      <c r="J4" s="195" t="s">
        <v>23</v>
      </c>
      <c r="K4" s="195"/>
      <c r="L4" s="195"/>
      <c r="M4" s="195"/>
      <c r="N4" s="195" t="s">
        <v>42</v>
      </c>
      <c r="O4" s="31"/>
      <c r="P4" s="31"/>
      <c r="Q4" s="32"/>
      <c r="R4" s="195" t="s">
        <v>77</v>
      </c>
      <c r="S4" s="31"/>
      <c r="T4" s="31"/>
      <c r="U4" s="32"/>
    </row>
    <row r="5" spans="1:21" x14ac:dyDescent="0.2">
      <c r="B5" s="197"/>
      <c r="C5" s="197"/>
      <c r="D5" s="197"/>
      <c r="E5" s="197"/>
      <c r="F5" s="197"/>
      <c r="G5" s="197"/>
      <c r="H5" s="197"/>
      <c r="I5" s="195"/>
      <c r="J5" s="195"/>
      <c r="K5" s="195"/>
      <c r="L5" s="195"/>
      <c r="M5" s="195"/>
      <c r="N5" s="195"/>
      <c r="O5" s="33"/>
      <c r="P5" s="33"/>
      <c r="Q5" s="34"/>
      <c r="R5" s="195"/>
      <c r="S5" s="33"/>
      <c r="T5" s="33"/>
      <c r="U5" s="34"/>
    </row>
    <row r="6" spans="1:21" ht="17" thickBot="1" x14ac:dyDescent="0.25">
      <c r="A6" s="28" t="s">
        <v>72</v>
      </c>
      <c r="B6" s="52" t="s">
        <v>73</v>
      </c>
      <c r="C6" s="53"/>
      <c r="D6" s="35" t="s">
        <v>74</v>
      </c>
      <c r="E6" s="35" t="s">
        <v>74</v>
      </c>
      <c r="F6" s="35" t="s">
        <v>74</v>
      </c>
      <c r="G6" s="35" t="s">
        <v>74</v>
      </c>
      <c r="H6" s="36" t="s">
        <v>75</v>
      </c>
      <c r="I6" s="37" t="s">
        <v>76</v>
      </c>
      <c r="J6" s="36" t="s">
        <v>56</v>
      </c>
      <c r="K6" s="35" t="s">
        <v>57</v>
      </c>
      <c r="L6" s="35" t="s">
        <v>58</v>
      </c>
      <c r="M6" s="35" t="s">
        <v>59</v>
      </c>
      <c r="N6" s="36" t="s">
        <v>56</v>
      </c>
      <c r="O6" s="35" t="s">
        <v>57</v>
      </c>
      <c r="P6" s="35" t="s">
        <v>58</v>
      </c>
      <c r="Q6" s="35" t="s">
        <v>59</v>
      </c>
      <c r="R6" s="36" t="s">
        <v>56</v>
      </c>
      <c r="S6" s="35" t="s">
        <v>57</v>
      </c>
      <c r="T6" s="35" t="s">
        <v>58</v>
      </c>
      <c r="U6" s="35" t="s">
        <v>59</v>
      </c>
    </row>
    <row r="7" spans="1:21" ht="17" thickBot="1" x14ac:dyDescent="0.25">
      <c r="A7" s="38">
        <v>20</v>
      </c>
      <c r="B7" s="100">
        <v>1</v>
      </c>
      <c r="C7" s="100">
        <v>1</v>
      </c>
      <c r="D7" s="51">
        <v>20</v>
      </c>
      <c r="E7" s="51">
        <v>20</v>
      </c>
      <c r="F7" s="51">
        <v>20</v>
      </c>
      <c r="G7" s="47">
        <v>10</v>
      </c>
      <c r="H7" s="47">
        <v>56</v>
      </c>
      <c r="I7" s="48">
        <v>550</v>
      </c>
      <c r="J7" s="97">
        <v>3.1249999999999997E-3</v>
      </c>
      <c r="K7" s="49">
        <f>MINUTE(J7)</f>
        <v>4</v>
      </c>
      <c r="L7" s="40">
        <f>SECOND(J7)</f>
        <v>30</v>
      </c>
      <c r="M7" s="40">
        <f>K7*60+L7</f>
        <v>270</v>
      </c>
      <c r="N7" s="98">
        <v>8.3291997354497365E-3</v>
      </c>
      <c r="O7" s="40">
        <f>MINUTE(N7)</f>
        <v>12</v>
      </c>
      <c r="P7" s="40">
        <f>SECOND(N7)</f>
        <v>0</v>
      </c>
      <c r="Q7" s="40">
        <f>O7*60+P7</f>
        <v>720</v>
      </c>
      <c r="R7" s="98">
        <v>5.0694444444444441E-3</v>
      </c>
      <c r="S7" s="40">
        <f>MINUTE(R7)</f>
        <v>7</v>
      </c>
      <c r="T7" s="40">
        <f>SECOND(R7)</f>
        <v>18</v>
      </c>
      <c r="U7" s="40">
        <f>S7*60+T7</f>
        <v>438</v>
      </c>
    </row>
    <row r="8" spans="1:21" ht="17" thickBot="1" x14ac:dyDescent="0.25">
      <c r="A8" s="38">
        <v>19</v>
      </c>
      <c r="B8" s="100">
        <v>0.97</v>
      </c>
      <c r="C8" s="101">
        <v>0.97</v>
      </c>
      <c r="D8" s="51">
        <v>19</v>
      </c>
      <c r="E8" s="51">
        <v>19</v>
      </c>
      <c r="F8" s="51">
        <v>19</v>
      </c>
      <c r="G8" s="47">
        <v>9</v>
      </c>
      <c r="H8" s="47">
        <v>54</v>
      </c>
      <c r="I8" s="48">
        <v>535</v>
      </c>
      <c r="J8" s="97">
        <v>3.0092592592592588E-3</v>
      </c>
      <c r="K8" s="49">
        <f t="shared" ref="K8:K26" si="0">MINUTE(J8)</f>
        <v>4</v>
      </c>
      <c r="L8" s="40">
        <f t="shared" ref="L8:L26" si="1">SECOND(J8)</f>
        <v>20</v>
      </c>
      <c r="M8" s="40">
        <f t="shared" ref="M8:M26" si="2">K8*60+L8</f>
        <v>260</v>
      </c>
      <c r="N8" s="99">
        <v>8.4779354450113358E-3</v>
      </c>
      <c r="O8" s="40">
        <f t="shared" ref="O8:O26" si="3">MINUTE(N8)</f>
        <v>12</v>
      </c>
      <c r="P8" s="40">
        <f t="shared" ref="P8:P26" si="4">SECOND(N8)</f>
        <v>12</v>
      </c>
      <c r="Q8" s="40">
        <f t="shared" ref="Q8:Q26" si="5">O8*60+P8</f>
        <v>732</v>
      </c>
      <c r="R8" s="99">
        <v>5.1041666666666666E-3</v>
      </c>
      <c r="S8" s="40">
        <f t="shared" ref="S8:S26" si="6">MINUTE(R8)</f>
        <v>7</v>
      </c>
      <c r="T8" s="40">
        <f t="shared" ref="T8:T26" si="7">SECOND(R8)</f>
        <v>21</v>
      </c>
      <c r="U8" s="40">
        <f t="shared" ref="U8:U26" si="8">S8*60+T8</f>
        <v>441</v>
      </c>
    </row>
    <row r="9" spans="1:21" ht="17" thickBot="1" x14ac:dyDescent="0.25">
      <c r="A9" s="41">
        <v>18</v>
      </c>
      <c r="B9" s="100">
        <v>0.94</v>
      </c>
      <c r="C9" s="100">
        <v>0.94</v>
      </c>
      <c r="D9" s="51">
        <v>18</v>
      </c>
      <c r="E9" s="51">
        <v>18</v>
      </c>
      <c r="F9" s="51">
        <v>18</v>
      </c>
      <c r="G9" s="47">
        <v>8</v>
      </c>
      <c r="H9" s="47">
        <v>52</v>
      </c>
      <c r="I9" s="48">
        <v>520</v>
      </c>
      <c r="J9" s="97">
        <v>2.8935185185185179E-3</v>
      </c>
      <c r="K9" s="49">
        <f t="shared" si="0"/>
        <v>4</v>
      </c>
      <c r="L9" s="40">
        <f t="shared" si="1"/>
        <v>10</v>
      </c>
      <c r="M9" s="40">
        <f t="shared" si="2"/>
        <v>250</v>
      </c>
      <c r="N9" s="99">
        <v>8.6266711545729385E-3</v>
      </c>
      <c r="O9" s="40">
        <f t="shared" si="3"/>
        <v>12</v>
      </c>
      <c r="P9" s="40">
        <f t="shared" si="4"/>
        <v>25</v>
      </c>
      <c r="Q9" s="40">
        <f t="shared" si="5"/>
        <v>745</v>
      </c>
      <c r="R9" s="98">
        <v>5.1388888888888899E-3</v>
      </c>
      <c r="S9" s="40">
        <f t="shared" si="6"/>
        <v>7</v>
      </c>
      <c r="T9" s="40">
        <f t="shared" si="7"/>
        <v>24</v>
      </c>
      <c r="U9" s="40">
        <f t="shared" si="8"/>
        <v>444</v>
      </c>
    </row>
    <row r="10" spans="1:21" ht="17" thickBot="1" x14ac:dyDescent="0.25">
      <c r="A10" s="41">
        <v>17</v>
      </c>
      <c r="B10" s="100">
        <v>0.91</v>
      </c>
      <c r="C10" s="101">
        <v>0.91</v>
      </c>
      <c r="D10" s="51">
        <v>17</v>
      </c>
      <c r="E10" s="51">
        <v>17</v>
      </c>
      <c r="F10" s="51">
        <v>17</v>
      </c>
      <c r="G10" s="47">
        <v>7</v>
      </c>
      <c r="H10" s="47">
        <v>51</v>
      </c>
      <c r="I10" s="48">
        <v>505</v>
      </c>
      <c r="J10" s="97">
        <v>2.777777777777777E-3</v>
      </c>
      <c r="K10" s="49">
        <f t="shared" si="0"/>
        <v>4</v>
      </c>
      <c r="L10" s="40">
        <f t="shared" si="1"/>
        <v>0</v>
      </c>
      <c r="M10" s="40">
        <f t="shared" si="2"/>
        <v>240</v>
      </c>
      <c r="N10" s="99">
        <v>8.7754068641345395E-3</v>
      </c>
      <c r="O10" s="40">
        <f t="shared" si="3"/>
        <v>12</v>
      </c>
      <c r="P10" s="40">
        <f t="shared" si="4"/>
        <v>38</v>
      </c>
      <c r="Q10" s="40">
        <f t="shared" si="5"/>
        <v>758</v>
      </c>
      <c r="R10" s="99">
        <v>5.1736111111111097E-3</v>
      </c>
      <c r="S10" s="40">
        <f t="shared" si="6"/>
        <v>7</v>
      </c>
      <c r="T10" s="40">
        <f t="shared" si="7"/>
        <v>27</v>
      </c>
      <c r="U10" s="40">
        <f t="shared" si="8"/>
        <v>447</v>
      </c>
    </row>
    <row r="11" spans="1:21" ht="17" thickBot="1" x14ac:dyDescent="0.25">
      <c r="A11" s="41">
        <v>16</v>
      </c>
      <c r="B11" s="100">
        <v>0.88</v>
      </c>
      <c r="C11" s="100">
        <v>0.88</v>
      </c>
      <c r="D11" s="51">
        <v>16</v>
      </c>
      <c r="E11" s="51">
        <v>16</v>
      </c>
      <c r="F11" s="51">
        <v>16</v>
      </c>
      <c r="G11" s="47">
        <v>6</v>
      </c>
      <c r="H11" s="47">
        <v>49</v>
      </c>
      <c r="I11" s="48">
        <v>490</v>
      </c>
      <c r="J11" s="97">
        <v>2.6620370370370361E-3</v>
      </c>
      <c r="K11" s="49">
        <f t="shared" si="0"/>
        <v>3</v>
      </c>
      <c r="L11" s="40">
        <f t="shared" si="1"/>
        <v>50</v>
      </c>
      <c r="M11" s="40">
        <f t="shared" si="2"/>
        <v>230</v>
      </c>
      <c r="N11" s="99">
        <v>8.9241425736961404E-3</v>
      </c>
      <c r="O11" s="40">
        <f t="shared" si="3"/>
        <v>12</v>
      </c>
      <c r="P11" s="40">
        <f t="shared" si="4"/>
        <v>51</v>
      </c>
      <c r="Q11" s="40">
        <f t="shared" si="5"/>
        <v>771</v>
      </c>
      <c r="R11" s="98">
        <v>5.2083333333333296E-3</v>
      </c>
      <c r="S11" s="40">
        <f t="shared" si="6"/>
        <v>7</v>
      </c>
      <c r="T11" s="40">
        <f t="shared" si="7"/>
        <v>30</v>
      </c>
      <c r="U11" s="40">
        <f t="shared" si="8"/>
        <v>450</v>
      </c>
    </row>
    <row r="12" spans="1:21" ht="17" thickBot="1" x14ac:dyDescent="0.25">
      <c r="A12" s="42">
        <v>15</v>
      </c>
      <c r="B12" s="100">
        <v>0.85</v>
      </c>
      <c r="C12" s="101">
        <v>0.85</v>
      </c>
      <c r="D12" s="51">
        <v>15</v>
      </c>
      <c r="E12" s="51">
        <v>15</v>
      </c>
      <c r="F12" s="51">
        <v>15</v>
      </c>
      <c r="G12" s="47">
        <v>5</v>
      </c>
      <c r="H12" s="47">
        <v>47</v>
      </c>
      <c r="I12" s="48">
        <v>475</v>
      </c>
      <c r="J12" s="97">
        <v>2.5462962962962952E-3</v>
      </c>
      <c r="K12" s="49">
        <f t="shared" si="0"/>
        <v>3</v>
      </c>
      <c r="L12" s="40">
        <f t="shared" si="1"/>
        <v>40</v>
      </c>
      <c r="M12" s="40">
        <f t="shared" si="2"/>
        <v>220</v>
      </c>
      <c r="N12" s="99">
        <v>9.0728782832577431E-3</v>
      </c>
      <c r="O12" s="40">
        <f t="shared" si="3"/>
        <v>13</v>
      </c>
      <c r="P12" s="40">
        <f t="shared" si="4"/>
        <v>4</v>
      </c>
      <c r="Q12" s="40">
        <f t="shared" si="5"/>
        <v>784</v>
      </c>
      <c r="R12" s="99">
        <v>5.2430555555555598E-3</v>
      </c>
      <c r="S12" s="40">
        <f t="shared" si="6"/>
        <v>7</v>
      </c>
      <c r="T12" s="40">
        <f t="shared" si="7"/>
        <v>33</v>
      </c>
      <c r="U12" s="40">
        <f t="shared" si="8"/>
        <v>453</v>
      </c>
    </row>
    <row r="13" spans="1:21" ht="17" thickBot="1" x14ac:dyDescent="0.25">
      <c r="A13" s="42">
        <v>14</v>
      </c>
      <c r="B13" s="100">
        <v>0.82</v>
      </c>
      <c r="C13" s="100">
        <v>0.82</v>
      </c>
      <c r="D13" s="51">
        <v>14</v>
      </c>
      <c r="E13" s="51">
        <v>14</v>
      </c>
      <c r="F13" s="51">
        <v>14</v>
      </c>
      <c r="G13" s="47">
        <v>4</v>
      </c>
      <c r="H13" s="47">
        <v>45</v>
      </c>
      <c r="I13" s="48">
        <v>460</v>
      </c>
      <c r="J13" s="97">
        <v>2.4305555555555543E-3</v>
      </c>
      <c r="K13" s="49">
        <f t="shared" si="0"/>
        <v>3</v>
      </c>
      <c r="L13" s="40">
        <f t="shared" si="1"/>
        <v>30</v>
      </c>
      <c r="M13" s="40">
        <f t="shared" si="2"/>
        <v>210</v>
      </c>
      <c r="N13" s="99">
        <v>9.2216139928193441E-3</v>
      </c>
      <c r="O13" s="40">
        <f t="shared" si="3"/>
        <v>13</v>
      </c>
      <c r="P13" s="40">
        <f t="shared" si="4"/>
        <v>17</v>
      </c>
      <c r="Q13" s="40">
        <f t="shared" si="5"/>
        <v>797</v>
      </c>
      <c r="R13" s="98">
        <v>5.2777777777777797E-3</v>
      </c>
      <c r="S13" s="40">
        <f t="shared" si="6"/>
        <v>7</v>
      </c>
      <c r="T13" s="40">
        <f t="shared" si="7"/>
        <v>36</v>
      </c>
      <c r="U13" s="40">
        <f t="shared" si="8"/>
        <v>456</v>
      </c>
    </row>
    <row r="14" spans="1:21" ht="17" thickBot="1" x14ac:dyDescent="0.25">
      <c r="A14" s="42">
        <v>13</v>
      </c>
      <c r="B14" s="100">
        <v>0.79</v>
      </c>
      <c r="C14" s="101">
        <v>0.79</v>
      </c>
      <c r="D14" s="51">
        <v>13</v>
      </c>
      <c r="E14" s="51">
        <v>13</v>
      </c>
      <c r="F14" s="51">
        <v>13</v>
      </c>
      <c r="G14" s="55" t="s">
        <v>97</v>
      </c>
      <c r="H14" s="47">
        <v>44</v>
      </c>
      <c r="I14" s="48">
        <v>445</v>
      </c>
      <c r="J14" s="97">
        <v>2.3148148148148134E-3</v>
      </c>
      <c r="K14" s="49">
        <f t="shared" si="0"/>
        <v>3</v>
      </c>
      <c r="L14" s="40">
        <f t="shared" si="1"/>
        <v>20</v>
      </c>
      <c r="M14" s="40">
        <f t="shared" si="2"/>
        <v>200</v>
      </c>
      <c r="N14" s="99">
        <v>9.3703497023809451E-3</v>
      </c>
      <c r="O14" s="40">
        <f t="shared" si="3"/>
        <v>13</v>
      </c>
      <c r="P14" s="40">
        <f t="shared" si="4"/>
        <v>30</v>
      </c>
      <c r="Q14" s="40">
        <f t="shared" si="5"/>
        <v>810</v>
      </c>
      <c r="R14" s="99">
        <v>5.3125000000000004E-3</v>
      </c>
      <c r="S14" s="40">
        <f t="shared" si="6"/>
        <v>7</v>
      </c>
      <c r="T14" s="40">
        <f t="shared" si="7"/>
        <v>39</v>
      </c>
      <c r="U14" s="40">
        <f t="shared" si="8"/>
        <v>459</v>
      </c>
    </row>
    <row r="15" spans="1:21" ht="17" thickBot="1" x14ac:dyDescent="0.25">
      <c r="A15" s="43">
        <v>12</v>
      </c>
      <c r="B15" s="100">
        <v>0.76</v>
      </c>
      <c r="C15" s="100">
        <v>0.76</v>
      </c>
      <c r="D15" s="51">
        <v>12</v>
      </c>
      <c r="E15" s="51">
        <v>12</v>
      </c>
      <c r="F15" s="51">
        <v>12</v>
      </c>
      <c r="G15" s="55" t="s">
        <v>98</v>
      </c>
      <c r="H15" s="47">
        <v>42</v>
      </c>
      <c r="I15" s="48">
        <v>430</v>
      </c>
      <c r="J15" s="97">
        <v>2.1990740740740725E-3</v>
      </c>
      <c r="K15" s="49">
        <f t="shared" si="0"/>
        <v>3</v>
      </c>
      <c r="L15" s="40">
        <f t="shared" si="1"/>
        <v>10</v>
      </c>
      <c r="M15" s="40">
        <f t="shared" si="2"/>
        <v>190</v>
      </c>
      <c r="N15" s="99">
        <v>9.5190854119425461E-3</v>
      </c>
      <c r="O15" s="40">
        <f t="shared" si="3"/>
        <v>13</v>
      </c>
      <c r="P15" s="40">
        <f t="shared" si="4"/>
        <v>42</v>
      </c>
      <c r="Q15" s="40">
        <f t="shared" si="5"/>
        <v>822</v>
      </c>
      <c r="R15" s="98">
        <v>5.3472222222222202E-3</v>
      </c>
      <c r="S15" s="40">
        <f t="shared" si="6"/>
        <v>7</v>
      </c>
      <c r="T15" s="40">
        <f t="shared" si="7"/>
        <v>42</v>
      </c>
      <c r="U15" s="40">
        <f t="shared" si="8"/>
        <v>462</v>
      </c>
    </row>
    <row r="16" spans="1:21" ht="17" thickBot="1" x14ac:dyDescent="0.25">
      <c r="A16" s="43">
        <v>11</v>
      </c>
      <c r="B16" s="100">
        <v>0.73</v>
      </c>
      <c r="C16" s="101">
        <v>0.73</v>
      </c>
      <c r="D16" s="51">
        <v>11</v>
      </c>
      <c r="E16" s="51">
        <v>11</v>
      </c>
      <c r="F16" s="51">
        <v>11</v>
      </c>
      <c r="G16" s="55" t="s">
        <v>99</v>
      </c>
      <c r="H16" s="47">
        <v>40</v>
      </c>
      <c r="I16" s="48">
        <v>415</v>
      </c>
      <c r="J16" s="97">
        <v>2.0833333333333316E-3</v>
      </c>
      <c r="K16" s="49">
        <f t="shared" si="0"/>
        <v>3</v>
      </c>
      <c r="L16" s="40">
        <f t="shared" si="1"/>
        <v>0</v>
      </c>
      <c r="M16" s="40">
        <f t="shared" si="2"/>
        <v>180</v>
      </c>
      <c r="N16" s="99">
        <v>9.6678211215041592E-3</v>
      </c>
      <c r="O16" s="40">
        <f t="shared" si="3"/>
        <v>13</v>
      </c>
      <c r="P16" s="40">
        <f t="shared" si="4"/>
        <v>55</v>
      </c>
      <c r="Q16" s="40">
        <f t="shared" si="5"/>
        <v>835</v>
      </c>
      <c r="R16" s="99">
        <v>5.3819444444444496E-3</v>
      </c>
      <c r="S16" s="40">
        <f t="shared" si="6"/>
        <v>7</v>
      </c>
      <c r="T16" s="40">
        <f t="shared" si="7"/>
        <v>45</v>
      </c>
      <c r="U16" s="40">
        <f t="shared" si="8"/>
        <v>465</v>
      </c>
    </row>
    <row r="17" spans="1:21" ht="17" thickBot="1" x14ac:dyDescent="0.25">
      <c r="A17" s="43">
        <v>10</v>
      </c>
      <c r="B17" s="100">
        <v>0.7</v>
      </c>
      <c r="C17" s="100">
        <v>0.7</v>
      </c>
      <c r="D17" s="51">
        <v>10</v>
      </c>
      <c r="E17" s="51">
        <v>10</v>
      </c>
      <c r="F17" s="51">
        <v>10</v>
      </c>
      <c r="G17" s="55" t="s">
        <v>100</v>
      </c>
      <c r="H17" s="47">
        <v>39</v>
      </c>
      <c r="I17" s="48">
        <v>400</v>
      </c>
      <c r="J17" s="97">
        <v>1.9675925925925907E-3</v>
      </c>
      <c r="K17" s="49">
        <f t="shared" si="0"/>
        <v>2</v>
      </c>
      <c r="L17" s="40">
        <f t="shared" si="1"/>
        <v>50</v>
      </c>
      <c r="M17" s="40">
        <f t="shared" si="2"/>
        <v>170</v>
      </c>
      <c r="N17" s="99">
        <v>9.8165568310657619E-3</v>
      </c>
      <c r="O17" s="40">
        <f t="shared" si="3"/>
        <v>14</v>
      </c>
      <c r="P17" s="40">
        <f t="shared" si="4"/>
        <v>8</v>
      </c>
      <c r="Q17" s="40">
        <f t="shared" si="5"/>
        <v>848</v>
      </c>
      <c r="R17" s="98">
        <v>5.4166666666666703E-3</v>
      </c>
      <c r="S17" s="40">
        <f t="shared" si="6"/>
        <v>7</v>
      </c>
      <c r="T17" s="40">
        <f t="shared" si="7"/>
        <v>48</v>
      </c>
      <c r="U17" s="40">
        <f t="shared" si="8"/>
        <v>468</v>
      </c>
    </row>
    <row r="18" spans="1:21" ht="17" thickBot="1" x14ac:dyDescent="0.25">
      <c r="A18" s="43">
        <v>9</v>
      </c>
      <c r="B18" s="100">
        <v>0.67</v>
      </c>
      <c r="C18" s="101">
        <v>0.67</v>
      </c>
      <c r="D18" s="51">
        <v>9</v>
      </c>
      <c r="E18" s="51">
        <v>9</v>
      </c>
      <c r="F18" s="51">
        <v>9</v>
      </c>
      <c r="G18" s="55" t="s">
        <v>101</v>
      </c>
      <c r="H18" s="47">
        <v>37</v>
      </c>
      <c r="I18" s="48">
        <v>385</v>
      </c>
      <c r="J18" s="97">
        <v>1.85185185185185E-3</v>
      </c>
      <c r="K18" s="49">
        <f t="shared" si="0"/>
        <v>2</v>
      </c>
      <c r="L18" s="40">
        <f t="shared" si="1"/>
        <v>40</v>
      </c>
      <c r="M18" s="40">
        <f t="shared" si="2"/>
        <v>160</v>
      </c>
      <c r="N18" s="99">
        <v>9.9652925406273525E-3</v>
      </c>
      <c r="O18" s="40">
        <f t="shared" si="3"/>
        <v>14</v>
      </c>
      <c r="P18" s="40">
        <f t="shared" si="4"/>
        <v>21</v>
      </c>
      <c r="Q18" s="40">
        <f t="shared" si="5"/>
        <v>861</v>
      </c>
      <c r="R18" s="99">
        <v>5.4513888888888902E-3</v>
      </c>
      <c r="S18" s="40">
        <f t="shared" si="6"/>
        <v>7</v>
      </c>
      <c r="T18" s="40">
        <f t="shared" si="7"/>
        <v>51</v>
      </c>
      <c r="U18" s="40">
        <f t="shared" si="8"/>
        <v>471</v>
      </c>
    </row>
    <row r="19" spans="1:21" ht="17" thickBot="1" x14ac:dyDescent="0.25">
      <c r="A19" s="44">
        <v>8</v>
      </c>
      <c r="B19" s="100">
        <v>0.64</v>
      </c>
      <c r="C19" s="100">
        <v>0.64</v>
      </c>
      <c r="D19" s="51">
        <v>8</v>
      </c>
      <c r="E19" s="51">
        <v>8</v>
      </c>
      <c r="F19" s="51">
        <v>8</v>
      </c>
      <c r="G19" s="54" t="s">
        <v>102</v>
      </c>
      <c r="H19" s="47">
        <v>35</v>
      </c>
      <c r="I19" s="48">
        <v>370</v>
      </c>
      <c r="J19" s="97">
        <v>1.7361111111111093E-3</v>
      </c>
      <c r="K19" s="49">
        <f t="shared" si="0"/>
        <v>2</v>
      </c>
      <c r="L19" s="40">
        <f t="shared" si="1"/>
        <v>30</v>
      </c>
      <c r="M19" s="40">
        <f t="shared" si="2"/>
        <v>150</v>
      </c>
      <c r="N19" s="99">
        <v>1.0114028250188953E-2</v>
      </c>
      <c r="O19" s="40">
        <f t="shared" si="3"/>
        <v>14</v>
      </c>
      <c r="P19" s="40">
        <f t="shared" si="4"/>
        <v>34</v>
      </c>
      <c r="Q19" s="40">
        <f t="shared" si="5"/>
        <v>874</v>
      </c>
      <c r="R19" s="98">
        <v>5.48611111111111E-3</v>
      </c>
      <c r="S19" s="40">
        <f t="shared" si="6"/>
        <v>7</v>
      </c>
      <c r="T19" s="40">
        <f t="shared" si="7"/>
        <v>54</v>
      </c>
      <c r="U19" s="40">
        <f t="shared" si="8"/>
        <v>474</v>
      </c>
    </row>
    <row r="20" spans="1:21" ht="17" thickBot="1" x14ac:dyDescent="0.25">
      <c r="A20" s="44">
        <v>7</v>
      </c>
      <c r="B20" s="100">
        <v>0.61</v>
      </c>
      <c r="C20" s="101">
        <v>0.61</v>
      </c>
      <c r="D20" s="51">
        <v>7</v>
      </c>
      <c r="E20" s="51">
        <v>7</v>
      </c>
      <c r="F20" s="51">
        <v>7</v>
      </c>
      <c r="G20" s="54" t="s">
        <v>103</v>
      </c>
      <c r="H20" s="47">
        <v>34</v>
      </c>
      <c r="I20" s="48">
        <v>355</v>
      </c>
      <c r="J20" s="97">
        <v>1.6203703703703686E-3</v>
      </c>
      <c r="K20" s="49">
        <f t="shared" si="0"/>
        <v>2</v>
      </c>
      <c r="L20" s="40">
        <f t="shared" si="1"/>
        <v>20</v>
      </c>
      <c r="M20" s="40">
        <f t="shared" si="2"/>
        <v>140</v>
      </c>
      <c r="N20" s="99">
        <v>1.0262763959750528E-2</v>
      </c>
      <c r="O20" s="40">
        <f t="shared" si="3"/>
        <v>14</v>
      </c>
      <c r="P20" s="40">
        <f t="shared" si="4"/>
        <v>47</v>
      </c>
      <c r="Q20" s="40">
        <f t="shared" si="5"/>
        <v>887</v>
      </c>
      <c r="R20" s="99">
        <v>5.5208333333333403E-3</v>
      </c>
      <c r="S20" s="40">
        <f t="shared" si="6"/>
        <v>7</v>
      </c>
      <c r="T20" s="40">
        <f t="shared" si="7"/>
        <v>57</v>
      </c>
      <c r="U20" s="40">
        <f t="shared" si="8"/>
        <v>477</v>
      </c>
    </row>
    <row r="21" spans="1:21" ht="17" thickBot="1" x14ac:dyDescent="0.25">
      <c r="A21" s="44">
        <v>6</v>
      </c>
      <c r="B21" s="100">
        <v>0.57999999999999996</v>
      </c>
      <c r="C21" s="100">
        <v>0.57999999999999996</v>
      </c>
      <c r="D21" s="51">
        <v>6</v>
      </c>
      <c r="E21" s="51">
        <v>6</v>
      </c>
      <c r="F21" s="51">
        <v>6</v>
      </c>
      <c r="G21" s="54" t="s">
        <v>104</v>
      </c>
      <c r="H21" s="47">
        <v>32</v>
      </c>
      <c r="I21" s="48">
        <v>340</v>
      </c>
      <c r="J21" s="97">
        <v>1.5046296296296279E-3</v>
      </c>
      <c r="K21" s="49">
        <f t="shared" si="0"/>
        <v>2</v>
      </c>
      <c r="L21" s="40">
        <f t="shared" si="1"/>
        <v>10</v>
      </c>
      <c r="M21" s="40">
        <f t="shared" si="2"/>
        <v>130</v>
      </c>
      <c r="N21" s="99">
        <v>1.0411499669312131E-2</v>
      </c>
      <c r="O21" s="40">
        <f t="shared" si="3"/>
        <v>15</v>
      </c>
      <c r="P21" s="40">
        <f t="shared" si="4"/>
        <v>0</v>
      </c>
      <c r="Q21" s="40">
        <f t="shared" si="5"/>
        <v>900</v>
      </c>
      <c r="R21" s="98">
        <v>5.5555555555555601E-3</v>
      </c>
      <c r="S21" s="40">
        <f t="shared" si="6"/>
        <v>8</v>
      </c>
      <c r="T21" s="40">
        <f t="shared" si="7"/>
        <v>0</v>
      </c>
      <c r="U21" s="40">
        <f t="shared" si="8"/>
        <v>480</v>
      </c>
    </row>
    <row r="22" spans="1:21" ht="17" thickBot="1" x14ac:dyDescent="0.25">
      <c r="A22" s="45">
        <v>5</v>
      </c>
      <c r="B22" s="100">
        <v>0.55000000000000004</v>
      </c>
      <c r="C22" s="101">
        <v>0.55000000000000004</v>
      </c>
      <c r="D22" s="51">
        <v>5</v>
      </c>
      <c r="E22" s="51">
        <v>5</v>
      </c>
      <c r="F22" s="51">
        <v>5</v>
      </c>
      <c r="G22" s="54" t="s">
        <v>105</v>
      </c>
      <c r="H22" s="47">
        <v>30</v>
      </c>
      <c r="I22" s="48">
        <v>325</v>
      </c>
      <c r="J22" s="97">
        <v>1.3888888888888872E-3</v>
      </c>
      <c r="K22" s="49">
        <f t="shared" si="0"/>
        <v>2</v>
      </c>
      <c r="L22" s="40">
        <f t="shared" si="1"/>
        <v>0</v>
      </c>
      <c r="M22" s="40">
        <f t="shared" si="2"/>
        <v>120</v>
      </c>
      <c r="N22" s="99">
        <v>1.0560235378873732E-2</v>
      </c>
      <c r="O22" s="40">
        <f t="shared" si="3"/>
        <v>15</v>
      </c>
      <c r="P22" s="40">
        <f t="shared" si="4"/>
        <v>12</v>
      </c>
      <c r="Q22" s="40">
        <f t="shared" si="5"/>
        <v>912</v>
      </c>
      <c r="R22" s="99">
        <v>5.5902777777777799E-3</v>
      </c>
      <c r="S22" s="40">
        <f t="shared" si="6"/>
        <v>8</v>
      </c>
      <c r="T22" s="40">
        <f t="shared" si="7"/>
        <v>3</v>
      </c>
      <c r="U22" s="40">
        <f t="shared" si="8"/>
        <v>483</v>
      </c>
    </row>
    <row r="23" spans="1:21" ht="17" thickBot="1" x14ac:dyDescent="0.25">
      <c r="A23" s="45">
        <v>4</v>
      </c>
      <c r="B23" s="100">
        <v>0.52</v>
      </c>
      <c r="C23" s="100">
        <v>0.52</v>
      </c>
      <c r="D23" s="51">
        <v>4</v>
      </c>
      <c r="E23" s="51">
        <v>4</v>
      </c>
      <c r="F23" s="51">
        <v>4</v>
      </c>
      <c r="G23" s="54" t="s">
        <v>106</v>
      </c>
      <c r="H23" s="47">
        <v>28</v>
      </c>
      <c r="I23" s="48">
        <v>310</v>
      </c>
      <c r="J23" s="97">
        <v>1.2731481481481465E-3</v>
      </c>
      <c r="K23" s="49">
        <f t="shared" si="0"/>
        <v>1</v>
      </c>
      <c r="L23" s="40">
        <f t="shared" si="1"/>
        <v>50</v>
      </c>
      <c r="M23" s="40">
        <f t="shared" si="2"/>
        <v>110</v>
      </c>
      <c r="N23" s="99">
        <v>1.0708971088435335E-2</v>
      </c>
      <c r="O23" s="40">
        <f t="shared" si="3"/>
        <v>15</v>
      </c>
      <c r="P23" s="40">
        <f t="shared" si="4"/>
        <v>25</v>
      </c>
      <c r="Q23" s="40">
        <f t="shared" si="5"/>
        <v>925</v>
      </c>
      <c r="R23" s="98">
        <v>5.6249999999999998E-3</v>
      </c>
      <c r="S23" s="40">
        <f t="shared" si="6"/>
        <v>8</v>
      </c>
      <c r="T23" s="40">
        <f t="shared" si="7"/>
        <v>6</v>
      </c>
      <c r="U23" s="40">
        <f t="shared" si="8"/>
        <v>486</v>
      </c>
    </row>
    <row r="24" spans="1:21" ht="17" thickBot="1" x14ac:dyDescent="0.25">
      <c r="A24" s="45">
        <v>3</v>
      </c>
      <c r="B24" s="100">
        <v>0.49</v>
      </c>
      <c r="C24" s="101">
        <v>0.49</v>
      </c>
      <c r="D24" s="51">
        <v>3</v>
      </c>
      <c r="E24" s="51">
        <v>3</v>
      </c>
      <c r="F24" s="51">
        <v>3</v>
      </c>
      <c r="G24" s="54" t="s">
        <v>107</v>
      </c>
      <c r="H24" s="47">
        <v>27</v>
      </c>
      <c r="I24" s="48">
        <v>295</v>
      </c>
      <c r="J24" s="97">
        <v>1.1574074074074058E-3</v>
      </c>
      <c r="K24" s="49">
        <f t="shared" si="0"/>
        <v>1</v>
      </c>
      <c r="L24" s="40">
        <f t="shared" si="1"/>
        <v>40</v>
      </c>
      <c r="M24" s="40">
        <f t="shared" si="2"/>
        <v>100</v>
      </c>
      <c r="N24" s="99">
        <v>1.0857706797996936E-2</v>
      </c>
      <c r="O24" s="40">
        <f t="shared" si="3"/>
        <v>15</v>
      </c>
      <c r="P24" s="40">
        <f t="shared" si="4"/>
        <v>38</v>
      </c>
      <c r="Q24" s="40">
        <f t="shared" si="5"/>
        <v>938</v>
      </c>
      <c r="R24" s="99">
        <v>5.65972222222223E-3</v>
      </c>
      <c r="S24" s="40">
        <f t="shared" si="6"/>
        <v>8</v>
      </c>
      <c r="T24" s="40">
        <f t="shared" si="7"/>
        <v>9</v>
      </c>
      <c r="U24" s="40">
        <f t="shared" si="8"/>
        <v>489</v>
      </c>
    </row>
    <row r="25" spans="1:21" ht="17" thickBot="1" x14ac:dyDescent="0.25">
      <c r="A25" s="46">
        <v>2</v>
      </c>
      <c r="B25" s="100">
        <v>0.46</v>
      </c>
      <c r="C25" s="100">
        <v>0.46</v>
      </c>
      <c r="D25" s="51">
        <v>2</v>
      </c>
      <c r="E25" s="51">
        <v>2</v>
      </c>
      <c r="F25" s="51">
        <v>2</v>
      </c>
      <c r="G25" s="54" t="s">
        <v>108</v>
      </c>
      <c r="H25" s="47">
        <v>25</v>
      </c>
      <c r="I25" s="48">
        <v>280</v>
      </c>
      <c r="J25" s="97">
        <v>1.0416666666666651E-3</v>
      </c>
      <c r="K25" s="49">
        <f t="shared" si="0"/>
        <v>1</v>
      </c>
      <c r="L25" s="40">
        <f t="shared" si="1"/>
        <v>30</v>
      </c>
      <c r="M25" s="40">
        <f t="shared" si="2"/>
        <v>90</v>
      </c>
      <c r="N25" s="99">
        <v>1.1006442507558539E-2</v>
      </c>
      <c r="O25" s="40">
        <f t="shared" si="3"/>
        <v>15</v>
      </c>
      <c r="P25" s="40">
        <f t="shared" si="4"/>
        <v>51</v>
      </c>
      <c r="Q25" s="40">
        <f t="shared" si="5"/>
        <v>951</v>
      </c>
      <c r="R25" s="98">
        <v>5.6944444444444499E-3</v>
      </c>
      <c r="S25" s="40">
        <f t="shared" si="6"/>
        <v>8</v>
      </c>
      <c r="T25" s="40">
        <f t="shared" si="7"/>
        <v>12</v>
      </c>
      <c r="U25" s="40">
        <f t="shared" si="8"/>
        <v>492</v>
      </c>
    </row>
    <row r="26" spans="1:21" ht="17" thickBot="1" x14ac:dyDescent="0.25">
      <c r="A26" s="46">
        <v>1</v>
      </c>
      <c r="B26" s="100">
        <v>0.43</v>
      </c>
      <c r="C26" s="101">
        <v>0.43</v>
      </c>
      <c r="D26" s="51">
        <v>1</v>
      </c>
      <c r="E26" s="51">
        <v>1</v>
      </c>
      <c r="F26" s="51">
        <v>1</v>
      </c>
      <c r="G26" s="54" t="s">
        <v>109</v>
      </c>
      <c r="H26" s="47">
        <v>23</v>
      </c>
      <c r="I26" s="48">
        <v>265</v>
      </c>
      <c r="J26" s="97">
        <v>9.2592592592592444E-4</v>
      </c>
      <c r="K26" s="49">
        <f t="shared" si="0"/>
        <v>1</v>
      </c>
      <c r="L26" s="40">
        <f t="shared" si="1"/>
        <v>20</v>
      </c>
      <c r="M26" s="40">
        <f t="shared" si="2"/>
        <v>80</v>
      </c>
      <c r="N26" s="99">
        <v>1.1155178217120138E-2</v>
      </c>
      <c r="O26" s="40">
        <f t="shared" si="3"/>
        <v>16</v>
      </c>
      <c r="P26" s="40">
        <f t="shared" si="4"/>
        <v>4</v>
      </c>
      <c r="Q26" s="40">
        <f t="shared" si="5"/>
        <v>964</v>
      </c>
      <c r="R26" s="99">
        <v>5.7291666666666697E-3</v>
      </c>
      <c r="S26" s="40">
        <f t="shared" si="6"/>
        <v>8</v>
      </c>
      <c r="T26" s="40">
        <f t="shared" si="7"/>
        <v>15</v>
      </c>
      <c r="U26" s="40">
        <f t="shared" si="8"/>
        <v>495</v>
      </c>
    </row>
    <row r="28" spans="1:21" x14ac:dyDescent="0.2">
      <c r="B28" s="61" t="s">
        <v>88</v>
      </c>
    </row>
    <row r="29" spans="1:21" x14ac:dyDescent="0.2">
      <c r="B29" s="62" t="s">
        <v>89</v>
      </c>
    </row>
    <row r="30" spans="1:21" x14ac:dyDescent="0.2">
      <c r="J30" s="91"/>
    </row>
  </sheetData>
  <sortState xmlns:xlrd2="http://schemas.microsoft.com/office/spreadsheetml/2017/richdata2" ref="R8:R26">
    <sortCondition ref="R7"/>
  </sortState>
  <mergeCells count="13">
    <mergeCell ref="A3:R3"/>
    <mergeCell ref="A1:R1"/>
    <mergeCell ref="R4:R5"/>
    <mergeCell ref="E4:E5"/>
    <mergeCell ref="B4:B5"/>
    <mergeCell ref="C4:C5"/>
    <mergeCell ref="D4:D5"/>
    <mergeCell ref="G4:G5"/>
    <mergeCell ref="H4:H5"/>
    <mergeCell ref="I4:I5"/>
    <mergeCell ref="J4:M5"/>
    <mergeCell ref="N4:N5"/>
    <mergeCell ref="F4:F5"/>
  </mergeCells>
  <pageMargins left="0.70866141732283472" right="0.70866141732283472" top="0.74803149606299213" bottom="0.74803149606299213" header="0.31496062992125984" footer="0.31496062992125984"/>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8"/>
  <sheetViews>
    <sheetView workbookViewId="0">
      <selection activeCell="J32" sqref="J32"/>
    </sheetView>
  </sheetViews>
  <sheetFormatPr baseColWidth="10" defaultRowHeight="16" x14ac:dyDescent="0.2"/>
  <cols>
    <col min="1" max="8" width="9.6640625" style="2" customWidth="1"/>
    <col min="9" max="9" width="7.6640625" style="2" customWidth="1"/>
    <col min="10" max="10" width="7.5" style="2" customWidth="1"/>
    <col min="11" max="13" width="7.5" style="2" hidden="1" customWidth="1"/>
    <col min="14" max="14" width="7.5" style="2" customWidth="1"/>
    <col min="15" max="17" width="7.5" style="2" hidden="1" customWidth="1"/>
    <col min="18" max="18" width="7.5" customWidth="1"/>
    <col min="19" max="21" width="7.5" hidden="1" customWidth="1"/>
    <col min="22" max="22" width="7.5" customWidth="1"/>
  </cols>
  <sheetData>
    <row r="1" spans="1:21" ht="16" customHeight="1" x14ac:dyDescent="0.25">
      <c r="A1" s="198" t="s">
        <v>143</v>
      </c>
      <c r="B1" s="198"/>
      <c r="C1" s="198"/>
      <c r="D1" s="198"/>
      <c r="E1" s="198"/>
      <c r="F1" s="198"/>
      <c r="G1" s="198"/>
      <c r="H1" s="198"/>
      <c r="I1" s="198"/>
      <c r="J1" s="198"/>
      <c r="K1" s="198"/>
      <c r="L1" s="198"/>
      <c r="M1" s="198"/>
      <c r="N1" s="198"/>
      <c r="O1" s="198"/>
      <c r="P1" s="198"/>
      <c r="Q1" s="198"/>
      <c r="R1" s="198"/>
    </row>
    <row r="2" spans="1:21" x14ac:dyDescent="0.2">
      <c r="A2" s="113"/>
      <c r="B2" s="113"/>
      <c r="C2" s="113"/>
      <c r="D2" s="113"/>
      <c r="E2" s="113"/>
      <c r="F2" s="113"/>
      <c r="G2" s="113"/>
      <c r="H2" s="113"/>
      <c r="I2" s="113"/>
      <c r="J2" s="113"/>
      <c r="K2" s="113"/>
      <c r="L2" s="113"/>
      <c r="M2" s="113"/>
      <c r="N2" s="30"/>
    </row>
    <row r="3" spans="1:21" ht="20" customHeight="1" x14ac:dyDescent="0.2">
      <c r="A3" s="193" t="s">
        <v>67</v>
      </c>
      <c r="B3" s="193"/>
      <c r="C3" s="193"/>
      <c r="D3" s="193"/>
      <c r="E3" s="193"/>
      <c r="F3" s="193"/>
      <c r="G3" s="193"/>
      <c r="H3" s="193"/>
      <c r="I3" s="193"/>
      <c r="J3" s="193"/>
      <c r="K3" s="193"/>
      <c r="L3" s="193"/>
      <c r="M3" s="193"/>
      <c r="N3" s="193"/>
      <c r="O3" s="193"/>
      <c r="P3" s="193"/>
      <c r="Q3" s="193"/>
      <c r="R3" s="193"/>
    </row>
    <row r="4" spans="1:21" ht="16" customHeight="1" x14ac:dyDescent="0.2">
      <c r="B4" s="196" t="s">
        <v>68</v>
      </c>
      <c r="C4" s="196" t="s">
        <v>69</v>
      </c>
      <c r="D4" s="196" t="s">
        <v>70</v>
      </c>
      <c r="E4" s="196" t="s">
        <v>19</v>
      </c>
      <c r="F4" s="196" t="s">
        <v>87</v>
      </c>
      <c r="G4" s="196" t="s">
        <v>8</v>
      </c>
      <c r="H4" s="196" t="s">
        <v>71</v>
      </c>
      <c r="I4" s="195" t="s">
        <v>78</v>
      </c>
      <c r="J4" s="195" t="s">
        <v>23</v>
      </c>
      <c r="K4" s="195"/>
      <c r="L4" s="195"/>
      <c r="M4" s="195"/>
      <c r="N4" s="195" t="s">
        <v>42</v>
      </c>
      <c r="O4" s="31"/>
      <c r="P4" s="31"/>
      <c r="Q4" s="32"/>
      <c r="R4" s="195" t="s">
        <v>77</v>
      </c>
    </row>
    <row r="5" spans="1:21" x14ac:dyDescent="0.2">
      <c r="B5" s="197"/>
      <c r="C5" s="197"/>
      <c r="D5" s="197"/>
      <c r="E5" s="197"/>
      <c r="F5" s="197"/>
      <c r="G5" s="197"/>
      <c r="H5" s="197"/>
      <c r="I5" s="195"/>
      <c r="J5" s="195"/>
      <c r="K5" s="195"/>
      <c r="L5" s="195"/>
      <c r="M5" s="195"/>
      <c r="N5" s="195"/>
      <c r="O5" s="33"/>
      <c r="P5" s="33"/>
      <c r="Q5" s="34"/>
      <c r="R5" s="195"/>
    </row>
    <row r="6" spans="1:21" x14ac:dyDescent="0.2">
      <c r="A6" s="28" t="s">
        <v>72</v>
      </c>
      <c r="B6" s="52" t="s">
        <v>73</v>
      </c>
      <c r="C6" s="53"/>
      <c r="D6" s="35" t="s">
        <v>74</v>
      </c>
      <c r="E6" s="35" t="s">
        <v>74</v>
      </c>
      <c r="F6" s="35" t="s">
        <v>74</v>
      </c>
      <c r="G6" s="35" t="s">
        <v>74</v>
      </c>
      <c r="H6" s="36" t="s">
        <v>75</v>
      </c>
      <c r="I6" s="37" t="s">
        <v>76</v>
      </c>
      <c r="J6" s="36" t="s">
        <v>56</v>
      </c>
      <c r="K6" s="35" t="s">
        <v>57</v>
      </c>
      <c r="L6" s="35" t="s">
        <v>58</v>
      </c>
      <c r="M6" s="35" t="s">
        <v>59</v>
      </c>
      <c r="N6" s="36" t="s">
        <v>56</v>
      </c>
      <c r="O6" s="35" t="s">
        <v>57</v>
      </c>
      <c r="P6" s="35" t="s">
        <v>58</v>
      </c>
      <c r="Q6" s="35" t="s">
        <v>59</v>
      </c>
      <c r="R6" s="36" t="s">
        <v>56</v>
      </c>
      <c r="S6" s="35" t="s">
        <v>57</v>
      </c>
      <c r="T6" s="35" t="s">
        <v>58</v>
      </c>
      <c r="U6" s="35" t="s">
        <v>59</v>
      </c>
    </row>
    <row r="7" spans="1:21" x14ac:dyDescent="0.2">
      <c r="A7" s="38">
        <v>20</v>
      </c>
      <c r="B7" s="102">
        <v>1.1000000000000001</v>
      </c>
      <c r="C7" s="102">
        <v>1.1000000000000001</v>
      </c>
      <c r="D7" s="51">
        <v>20</v>
      </c>
      <c r="E7" s="51">
        <v>20</v>
      </c>
      <c r="F7" s="51">
        <v>20</v>
      </c>
      <c r="G7" s="39">
        <v>22</v>
      </c>
      <c r="H7" s="103">
        <v>70.111467065362405</v>
      </c>
      <c r="I7" s="39">
        <v>900</v>
      </c>
      <c r="J7" s="97">
        <v>3.1249999999999997E-3</v>
      </c>
      <c r="K7" s="40">
        <f>MINUTE(J7)</f>
        <v>4</v>
      </c>
      <c r="L7" s="40">
        <f>SECOND(J7)</f>
        <v>30</v>
      </c>
      <c r="M7" s="40">
        <f>K7*60+L7</f>
        <v>270</v>
      </c>
      <c r="N7" s="97">
        <v>7.1759259259259259E-3</v>
      </c>
      <c r="O7" s="40">
        <f>MINUTE(N7)</f>
        <v>10</v>
      </c>
      <c r="P7" s="40">
        <f>SECOND(N7)</f>
        <v>20</v>
      </c>
      <c r="Q7" s="40">
        <f>O7*60+P7</f>
        <v>620</v>
      </c>
      <c r="R7" s="97">
        <v>4.4560185185185189E-3</v>
      </c>
      <c r="S7" s="40">
        <f>MINUTE(R7)</f>
        <v>6</v>
      </c>
      <c r="T7" s="40">
        <f>SECOND(R7)</f>
        <v>25</v>
      </c>
      <c r="U7" s="40">
        <f>S7*60+T7</f>
        <v>385</v>
      </c>
    </row>
    <row r="8" spans="1:21" x14ac:dyDescent="0.2">
      <c r="A8" s="38">
        <v>19</v>
      </c>
      <c r="B8" s="102">
        <v>1.07</v>
      </c>
      <c r="C8" s="102">
        <v>1.07</v>
      </c>
      <c r="D8" s="51">
        <v>19</v>
      </c>
      <c r="E8" s="51">
        <v>19</v>
      </c>
      <c r="F8" s="51">
        <v>19</v>
      </c>
      <c r="G8" s="39">
        <v>21</v>
      </c>
      <c r="H8" s="103">
        <v>67.878891787397592</v>
      </c>
      <c r="I8" s="39">
        <v>875</v>
      </c>
      <c r="J8" s="97">
        <v>3.0092592592592588E-3</v>
      </c>
      <c r="K8" s="40">
        <f t="shared" ref="K8:K26" si="0">MINUTE(J8)</f>
        <v>4</v>
      </c>
      <c r="L8" s="40">
        <f t="shared" ref="L8:L26" si="1">SECOND(J8)</f>
        <v>20</v>
      </c>
      <c r="M8" s="40">
        <f t="shared" ref="M8:M26" si="2">K8*60+L8</f>
        <v>260</v>
      </c>
      <c r="N8" s="97">
        <v>7.3040674603174587E-3</v>
      </c>
      <c r="O8" s="40">
        <f t="shared" ref="O8:O26" si="3">MINUTE(N8)</f>
        <v>10</v>
      </c>
      <c r="P8" s="40">
        <f t="shared" ref="P8:P26" si="4">SECOND(N8)</f>
        <v>31</v>
      </c>
      <c r="Q8" s="40">
        <f t="shared" ref="Q8:Q26" si="5">O8*60+P8</f>
        <v>631</v>
      </c>
      <c r="R8" s="97">
        <v>4.4907407407407405E-3</v>
      </c>
      <c r="S8" s="40">
        <f t="shared" ref="S8:S26" si="6">MINUTE(R8)</f>
        <v>6</v>
      </c>
      <c r="T8" s="40">
        <f t="shared" ref="T8:T26" si="7">SECOND(R8)</f>
        <v>28</v>
      </c>
      <c r="U8" s="40">
        <f t="shared" ref="U8:U26" si="8">S8*60+T8</f>
        <v>388</v>
      </c>
    </row>
    <row r="9" spans="1:21" x14ac:dyDescent="0.2">
      <c r="A9" s="41">
        <v>18</v>
      </c>
      <c r="B9" s="102">
        <v>1.04</v>
      </c>
      <c r="C9" s="102">
        <v>1.04</v>
      </c>
      <c r="D9" s="51">
        <v>18</v>
      </c>
      <c r="E9" s="51">
        <v>18</v>
      </c>
      <c r="F9" s="51">
        <v>18</v>
      </c>
      <c r="G9" s="39">
        <v>20</v>
      </c>
      <c r="H9" s="103">
        <v>65.646316509432779</v>
      </c>
      <c r="I9" s="39">
        <v>850</v>
      </c>
      <c r="J9" s="97">
        <v>2.8935185185185179E-3</v>
      </c>
      <c r="K9" s="40">
        <f t="shared" si="0"/>
        <v>4</v>
      </c>
      <c r="L9" s="40">
        <f t="shared" si="1"/>
        <v>10</v>
      </c>
      <c r="M9" s="40">
        <f t="shared" si="2"/>
        <v>250</v>
      </c>
      <c r="N9" s="97">
        <v>7.4322089947089923E-3</v>
      </c>
      <c r="O9" s="40">
        <f t="shared" si="3"/>
        <v>10</v>
      </c>
      <c r="P9" s="40">
        <f t="shared" si="4"/>
        <v>42</v>
      </c>
      <c r="Q9" s="40">
        <f t="shared" si="5"/>
        <v>642</v>
      </c>
      <c r="R9" s="97">
        <v>4.5254629629629603E-3</v>
      </c>
      <c r="S9" s="40">
        <f t="shared" si="6"/>
        <v>6</v>
      </c>
      <c r="T9" s="40">
        <f t="shared" si="7"/>
        <v>31</v>
      </c>
      <c r="U9" s="40">
        <f t="shared" si="8"/>
        <v>391</v>
      </c>
    </row>
    <row r="10" spans="1:21" x14ac:dyDescent="0.2">
      <c r="A10" s="41">
        <v>17</v>
      </c>
      <c r="B10" s="102">
        <v>1.01</v>
      </c>
      <c r="C10" s="102">
        <v>1.01</v>
      </c>
      <c r="D10" s="51">
        <v>17</v>
      </c>
      <c r="E10" s="51">
        <v>17</v>
      </c>
      <c r="F10" s="51">
        <v>17</v>
      </c>
      <c r="G10" s="39">
        <v>19</v>
      </c>
      <c r="H10" s="103">
        <v>63.413741231467966</v>
      </c>
      <c r="I10" s="39">
        <v>825</v>
      </c>
      <c r="J10" s="97">
        <v>2.777777777777777E-3</v>
      </c>
      <c r="K10" s="40">
        <f t="shared" si="0"/>
        <v>4</v>
      </c>
      <c r="L10" s="40">
        <f t="shared" si="1"/>
        <v>0</v>
      </c>
      <c r="M10" s="40">
        <f t="shared" si="2"/>
        <v>240</v>
      </c>
      <c r="N10" s="97">
        <v>7.5603505291005259E-3</v>
      </c>
      <c r="O10" s="40">
        <f t="shared" si="3"/>
        <v>10</v>
      </c>
      <c r="P10" s="40">
        <f t="shared" si="4"/>
        <v>53</v>
      </c>
      <c r="Q10" s="40">
        <f t="shared" si="5"/>
        <v>653</v>
      </c>
      <c r="R10" s="97">
        <v>4.5601851851851801E-3</v>
      </c>
      <c r="S10" s="40">
        <f t="shared" si="6"/>
        <v>6</v>
      </c>
      <c r="T10" s="40">
        <f t="shared" si="7"/>
        <v>34</v>
      </c>
      <c r="U10" s="40">
        <f t="shared" si="8"/>
        <v>394</v>
      </c>
    </row>
    <row r="11" spans="1:21" x14ac:dyDescent="0.2">
      <c r="A11" s="41">
        <v>16</v>
      </c>
      <c r="B11" s="102">
        <v>0.98</v>
      </c>
      <c r="C11" s="102">
        <v>0.98</v>
      </c>
      <c r="D11" s="51">
        <v>16</v>
      </c>
      <c r="E11" s="51">
        <v>16</v>
      </c>
      <c r="F11" s="51">
        <v>16</v>
      </c>
      <c r="G11" s="39">
        <v>18</v>
      </c>
      <c r="H11" s="103">
        <v>61.181165953503154</v>
      </c>
      <c r="I11" s="39">
        <v>800</v>
      </c>
      <c r="J11" s="97">
        <v>2.6620370370370361E-3</v>
      </c>
      <c r="K11" s="40">
        <f t="shared" si="0"/>
        <v>3</v>
      </c>
      <c r="L11" s="40">
        <f t="shared" si="1"/>
        <v>50</v>
      </c>
      <c r="M11" s="40">
        <f t="shared" si="2"/>
        <v>230</v>
      </c>
      <c r="N11" s="97">
        <v>7.6884920634920596E-3</v>
      </c>
      <c r="O11" s="40">
        <f t="shared" si="3"/>
        <v>11</v>
      </c>
      <c r="P11" s="40">
        <f t="shared" si="4"/>
        <v>4</v>
      </c>
      <c r="Q11" s="40">
        <f t="shared" si="5"/>
        <v>664</v>
      </c>
      <c r="R11" s="97">
        <v>4.5949074074074104E-3</v>
      </c>
      <c r="S11" s="40">
        <f t="shared" si="6"/>
        <v>6</v>
      </c>
      <c r="T11" s="40">
        <f t="shared" si="7"/>
        <v>37</v>
      </c>
      <c r="U11" s="40">
        <f t="shared" si="8"/>
        <v>397</v>
      </c>
    </row>
    <row r="12" spans="1:21" x14ac:dyDescent="0.2">
      <c r="A12" s="42">
        <v>15</v>
      </c>
      <c r="B12" s="102">
        <v>0.95</v>
      </c>
      <c r="C12" s="102">
        <v>0.95</v>
      </c>
      <c r="D12" s="51">
        <v>15</v>
      </c>
      <c r="E12" s="51">
        <v>15</v>
      </c>
      <c r="F12" s="51">
        <v>15</v>
      </c>
      <c r="G12" s="39">
        <v>17</v>
      </c>
      <c r="H12" s="103">
        <v>58.948590675538348</v>
      </c>
      <c r="I12" s="39">
        <v>775</v>
      </c>
      <c r="J12" s="97">
        <v>2.5462962962962952E-3</v>
      </c>
      <c r="K12" s="40">
        <f t="shared" si="0"/>
        <v>3</v>
      </c>
      <c r="L12" s="40">
        <f t="shared" si="1"/>
        <v>40</v>
      </c>
      <c r="M12" s="40">
        <f t="shared" si="2"/>
        <v>220</v>
      </c>
      <c r="N12" s="97">
        <v>7.8166335978835932E-3</v>
      </c>
      <c r="O12" s="40">
        <f t="shared" si="3"/>
        <v>11</v>
      </c>
      <c r="P12" s="40">
        <f t="shared" si="4"/>
        <v>15</v>
      </c>
      <c r="Q12" s="40">
        <f t="shared" si="5"/>
        <v>675</v>
      </c>
      <c r="R12" s="97">
        <v>4.6296296296296302E-3</v>
      </c>
      <c r="S12" s="40">
        <f t="shared" si="6"/>
        <v>6</v>
      </c>
      <c r="T12" s="40">
        <f t="shared" si="7"/>
        <v>40</v>
      </c>
      <c r="U12" s="40">
        <f t="shared" si="8"/>
        <v>400</v>
      </c>
    </row>
    <row r="13" spans="1:21" x14ac:dyDescent="0.2">
      <c r="A13" s="42">
        <v>14</v>
      </c>
      <c r="B13" s="102">
        <v>0.92</v>
      </c>
      <c r="C13" s="102">
        <v>0.92</v>
      </c>
      <c r="D13" s="51">
        <v>14</v>
      </c>
      <c r="E13" s="51">
        <v>14</v>
      </c>
      <c r="F13" s="51">
        <v>14</v>
      </c>
      <c r="G13" s="39">
        <v>16</v>
      </c>
      <c r="H13" s="103">
        <v>56.716015397573535</v>
      </c>
      <c r="I13" s="39">
        <v>750</v>
      </c>
      <c r="J13" s="97">
        <v>2.4305555555555543E-3</v>
      </c>
      <c r="K13" s="40">
        <f t="shared" si="0"/>
        <v>3</v>
      </c>
      <c r="L13" s="40">
        <f t="shared" si="1"/>
        <v>30</v>
      </c>
      <c r="M13" s="40">
        <f t="shared" si="2"/>
        <v>210</v>
      </c>
      <c r="N13" s="97">
        <v>7.944775132275126E-3</v>
      </c>
      <c r="O13" s="40">
        <f t="shared" si="3"/>
        <v>11</v>
      </c>
      <c r="P13" s="40">
        <f t="shared" si="4"/>
        <v>26</v>
      </c>
      <c r="Q13" s="40">
        <f t="shared" si="5"/>
        <v>686</v>
      </c>
      <c r="R13" s="97">
        <v>4.6643518518518501E-3</v>
      </c>
      <c r="S13" s="40">
        <f t="shared" si="6"/>
        <v>6</v>
      </c>
      <c r="T13" s="40">
        <f t="shared" si="7"/>
        <v>43</v>
      </c>
      <c r="U13" s="40">
        <f t="shared" si="8"/>
        <v>403</v>
      </c>
    </row>
    <row r="14" spans="1:21" x14ac:dyDescent="0.2">
      <c r="A14" s="42">
        <v>13</v>
      </c>
      <c r="B14" s="102">
        <v>0.89</v>
      </c>
      <c r="C14" s="102">
        <v>0.89</v>
      </c>
      <c r="D14" s="51">
        <v>13</v>
      </c>
      <c r="E14" s="51">
        <v>13</v>
      </c>
      <c r="F14" s="51">
        <v>13</v>
      </c>
      <c r="G14" s="39">
        <v>15</v>
      </c>
      <c r="H14" s="103">
        <v>54.483440119608723</v>
      </c>
      <c r="I14" s="39">
        <v>725</v>
      </c>
      <c r="J14" s="97">
        <v>2.3148148148148134E-3</v>
      </c>
      <c r="K14" s="40">
        <f t="shared" si="0"/>
        <v>3</v>
      </c>
      <c r="L14" s="40">
        <f t="shared" si="1"/>
        <v>20</v>
      </c>
      <c r="M14" s="40">
        <f t="shared" si="2"/>
        <v>200</v>
      </c>
      <c r="N14" s="97">
        <v>8.0729166666666605E-3</v>
      </c>
      <c r="O14" s="40">
        <f t="shared" si="3"/>
        <v>11</v>
      </c>
      <c r="P14" s="40">
        <f t="shared" si="4"/>
        <v>37</v>
      </c>
      <c r="Q14" s="40">
        <f t="shared" si="5"/>
        <v>697</v>
      </c>
      <c r="R14" s="97">
        <v>4.6990740740740699E-3</v>
      </c>
      <c r="S14" s="40">
        <f t="shared" si="6"/>
        <v>6</v>
      </c>
      <c r="T14" s="40">
        <f t="shared" si="7"/>
        <v>46</v>
      </c>
      <c r="U14" s="40">
        <f t="shared" si="8"/>
        <v>406</v>
      </c>
    </row>
    <row r="15" spans="1:21" x14ac:dyDescent="0.2">
      <c r="A15" s="43">
        <v>12</v>
      </c>
      <c r="B15" s="102">
        <v>0.86</v>
      </c>
      <c r="C15" s="102">
        <v>0.86</v>
      </c>
      <c r="D15" s="51">
        <v>12</v>
      </c>
      <c r="E15" s="51">
        <v>12</v>
      </c>
      <c r="F15" s="51">
        <v>12</v>
      </c>
      <c r="G15" s="39">
        <v>14</v>
      </c>
      <c r="H15" s="103">
        <v>52.250864841643917</v>
      </c>
      <c r="I15" s="39">
        <v>700</v>
      </c>
      <c r="J15" s="97">
        <v>2.1990740740740725E-3</v>
      </c>
      <c r="K15" s="40">
        <f t="shared" si="0"/>
        <v>3</v>
      </c>
      <c r="L15" s="40">
        <f t="shared" si="1"/>
        <v>10</v>
      </c>
      <c r="M15" s="40">
        <f t="shared" si="2"/>
        <v>190</v>
      </c>
      <c r="N15" s="97">
        <v>8.2010582010581933E-3</v>
      </c>
      <c r="O15" s="40">
        <f t="shared" si="3"/>
        <v>11</v>
      </c>
      <c r="P15" s="40">
        <f t="shared" si="4"/>
        <v>49</v>
      </c>
      <c r="Q15" s="40">
        <f t="shared" si="5"/>
        <v>709</v>
      </c>
      <c r="R15" s="97">
        <v>4.7337962962962898E-3</v>
      </c>
      <c r="S15" s="40">
        <f t="shared" si="6"/>
        <v>6</v>
      </c>
      <c r="T15" s="40">
        <f t="shared" si="7"/>
        <v>49</v>
      </c>
      <c r="U15" s="40">
        <f t="shared" si="8"/>
        <v>409</v>
      </c>
    </row>
    <row r="16" spans="1:21" x14ac:dyDescent="0.2">
      <c r="A16" s="43">
        <v>11</v>
      </c>
      <c r="B16" s="102">
        <v>0.83</v>
      </c>
      <c r="C16" s="102">
        <v>0.83</v>
      </c>
      <c r="D16" s="51">
        <v>11</v>
      </c>
      <c r="E16" s="51">
        <v>11</v>
      </c>
      <c r="F16" s="51">
        <v>11</v>
      </c>
      <c r="G16" s="39">
        <v>13</v>
      </c>
      <c r="H16" s="103">
        <v>50.018289563679105</v>
      </c>
      <c r="I16" s="39">
        <v>675</v>
      </c>
      <c r="J16" s="97">
        <v>2.0833333333333316E-3</v>
      </c>
      <c r="K16" s="40">
        <f t="shared" si="0"/>
        <v>3</v>
      </c>
      <c r="L16" s="40">
        <f t="shared" si="1"/>
        <v>0</v>
      </c>
      <c r="M16" s="40">
        <f t="shared" si="2"/>
        <v>180</v>
      </c>
      <c r="N16" s="97">
        <v>8.3291997354497365E-3</v>
      </c>
      <c r="O16" s="40">
        <f t="shared" si="3"/>
        <v>12</v>
      </c>
      <c r="P16" s="40">
        <f t="shared" si="4"/>
        <v>0</v>
      </c>
      <c r="Q16" s="40">
        <f t="shared" si="5"/>
        <v>720</v>
      </c>
      <c r="R16" s="97">
        <v>4.7685185185185096E-3</v>
      </c>
      <c r="S16" s="40">
        <f t="shared" si="6"/>
        <v>6</v>
      </c>
      <c r="T16" s="40">
        <f t="shared" si="7"/>
        <v>52</v>
      </c>
      <c r="U16" s="40">
        <f t="shared" si="8"/>
        <v>412</v>
      </c>
    </row>
    <row r="17" spans="1:21" x14ac:dyDescent="0.2">
      <c r="A17" s="43">
        <v>10</v>
      </c>
      <c r="B17" s="102">
        <v>0.8</v>
      </c>
      <c r="C17" s="102">
        <v>0.8</v>
      </c>
      <c r="D17" s="51">
        <v>10</v>
      </c>
      <c r="E17" s="51">
        <v>10</v>
      </c>
      <c r="F17" s="51">
        <v>10</v>
      </c>
      <c r="G17" s="39">
        <v>12</v>
      </c>
      <c r="H17" s="103">
        <v>47.785714285714292</v>
      </c>
      <c r="I17" s="39">
        <v>650</v>
      </c>
      <c r="J17" s="97">
        <v>1.9675925925925907E-3</v>
      </c>
      <c r="K17" s="40">
        <f t="shared" si="0"/>
        <v>2</v>
      </c>
      <c r="L17" s="40">
        <f t="shared" si="1"/>
        <v>50</v>
      </c>
      <c r="M17" s="40">
        <f t="shared" si="2"/>
        <v>170</v>
      </c>
      <c r="N17" s="97">
        <v>8.457341269841271E-3</v>
      </c>
      <c r="O17" s="40">
        <f t="shared" si="3"/>
        <v>12</v>
      </c>
      <c r="P17" s="40">
        <f t="shared" si="4"/>
        <v>11</v>
      </c>
      <c r="Q17" s="40">
        <f t="shared" si="5"/>
        <v>731</v>
      </c>
      <c r="R17" s="97">
        <v>4.8032407407407303E-3</v>
      </c>
      <c r="S17" s="40">
        <f t="shared" si="6"/>
        <v>6</v>
      </c>
      <c r="T17" s="40">
        <f t="shared" si="7"/>
        <v>55</v>
      </c>
      <c r="U17" s="40">
        <f t="shared" si="8"/>
        <v>415</v>
      </c>
    </row>
    <row r="18" spans="1:21" x14ac:dyDescent="0.2">
      <c r="A18" s="43">
        <v>9</v>
      </c>
      <c r="B18" s="102">
        <v>0.77</v>
      </c>
      <c r="C18" s="102">
        <v>0.77</v>
      </c>
      <c r="D18" s="51">
        <v>9</v>
      </c>
      <c r="E18" s="51">
        <v>9</v>
      </c>
      <c r="F18" s="51">
        <v>9</v>
      </c>
      <c r="G18" s="50" t="s">
        <v>110</v>
      </c>
      <c r="H18" s="103">
        <v>45.553139007749479</v>
      </c>
      <c r="I18" s="39">
        <v>625</v>
      </c>
      <c r="J18" s="97">
        <v>1.85185185185185E-3</v>
      </c>
      <c r="K18" s="40">
        <f t="shared" si="0"/>
        <v>2</v>
      </c>
      <c r="L18" s="40">
        <f t="shared" si="1"/>
        <v>40</v>
      </c>
      <c r="M18" s="40">
        <f t="shared" si="2"/>
        <v>160</v>
      </c>
      <c r="N18" s="97">
        <v>8.5854828042327951E-3</v>
      </c>
      <c r="O18" s="40">
        <f t="shared" si="3"/>
        <v>12</v>
      </c>
      <c r="P18" s="40">
        <f t="shared" si="4"/>
        <v>22</v>
      </c>
      <c r="Q18" s="40">
        <f t="shared" si="5"/>
        <v>742</v>
      </c>
      <c r="R18" s="97">
        <v>4.8379629629629597E-3</v>
      </c>
      <c r="S18" s="40">
        <f t="shared" si="6"/>
        <v>6</v>
      </c>
      <c r="T18" s="40">
        <f t="shared" si="7"/>
        <v>58</v>
      </c>
      <c r="U18" s="40">
        <f t="shared" si="8"/>
        <v>418</v>
      </c>
    </row>
    <row r="19" spans="1:21" x14ac:dyDescent="0.2">
      <c r="A19" s="44">
        <v>8</v>
      </c>
      <c r="B19" s="102">
        <v>0.74</v>
      </c>
      <c r="C19" s="102">
        <v>0.74</v>
      </c>
      <c r="D19" s="51">
        <v>8</v>
      </c>
      <c r="E19" s="51">
        <v>8</v>
      </c>
      <c r="F19" s="51">
        <v>8</v>
      </c>
      <c r="G19" s="50" t="s">
        <v>111</v>
      </c>
      <c r="H19" s="103">
        <v>43.320563729784666</v>
      </c>
      <c r="I19" s="39">
        <v>600</v>
      </c>
      <c r="J19" s="97">
        <v>1.7361111111111093E-3</v>
      </c>
      <c r="K19" s="40">
        <f t="shared" si="0"/>
        <v>2</v>
      </c>
      <c r="L19" s="40">
        <f t="shared" si="1"/>
        <v>30</v>
      </c>
      <c r="M19" s="40">
        <f t="shared" si="2"/>
        <v>150</v>
      </c>
      <c r="N19" s="97">
        <v>8.7136243386243279E-3</v>
      </c>
      <c r="O19" s="40">
        <f t="shared" si="3"/>
        <v>12</v>
      </c>
      <c r="P19" s="40">
        <f t="shared" si="4"/>
        <v>33</v>
      </c>
      <c r="Q19" s="40">
        <f t="shared" si="5"/>
        <v>753</v>
      </c>
      <c r="R19" s="97">
        <v>4.8726851851851804E-3</v>
      </c>
      <c r="S19" s="40">
        <f t="shared" si="6"/>
        <v>7</v>
      </c>
      <c r="T19" s="40">
        <f t="shared" si="7"/>
        <v>1</v>
      </c>
      <c r="U19" s="40">
        <f t="shared" si="8"/>
        <v>421</v>
      </c>
    </row>
    <row r="20" spans="1:21" x14ac:dyDescent="0.2">
      <c r="A20" s="44">
        <v>7</v>
      </c>
      <c r="B20" s="102">
        <v>0.71</v>
      </c>
      <c r="C20" s="102">
        <v>0.71</v>
      </c>
      <c r="D20" s="51">
        <v>7</v>
      </c>
      <c r="E20" s="51">
        <v>7</v>
      </c>
      <c r="F20" s="51">
        <v>7</v>
      </c>
      <c r="G20" s="50" t="s">
        <v>112</v>
      </c>
      <c r="H20" s="103">
        <v>41.087988451819861</v>
      </c>
      <c r="I20" s="39">
        <v>575</v>
      </c>
      <c r="J20" s="97">
        <v>1.6203703703703686E-3</v>
      </c>
      <c r="K20" s="40">
        <f t="shared" si="0"/>
        <v>2</v>
      </c>
      <c r="L20" s="40">
        <f t="shared" si="1"/>
        <v>20</v>
      </c>
      <c r="M20" s="40">
        <f t="shared" si="2"/>
        <v>140</v>
      </c>
      <c r="N20" s="97">
        <v>8.8417658730158399E-3</v>
      </c>
      <c r="O20" s="40">
        <f t="shared" si="3"/>
        <v>12</v>
      </c>
      <c r="P20" s="40">
        <f t="shared" si="4"/>
        <v>44</v>
      </c>
      <c r="Q20" s="40">
        <f t="shared" si="5"/>
        <v>764</v>
      </c>
      <c r="R20" s="97">
        <v>4.9074074074074003E-3</v>
      </c>
      <c r="S20" s="40">
        <f t="shared" si="6"/>
        <v>7</v>
      </c>
      <c r="T20" s="40">
        <f t="shared" si="7"/>
        <v>4</v>
      </c>
      <c r="U20" s="40">
        <f t="shared" si="8"/>
        <v>424</v>
      </c>
    </row>
    <row r="21" spans="1:21" x14ac:dyDescent="0.2">
      <c r="A21" s="44">
        <v>6</v>
      </c>
      <c r="B21" s="102">
        <v>0.68</v>
      </c>
      <c r="C21" s="102">
        <v>0.68</v>
      </c>
      <c r="D21" s="51">
        <v>6</v>
      </c>
      <c r="E21" s="51">
        <v>6</v>
      </c>
      <c r="F21" s="51">
        <v>6</v>
      </c>
      <c r="G21" s="50" t="s">
        <v>113</v>
      </c>
      <c r="H21" s="103">
        <v>38.855413173855048</v>
      </c>
      <c r="I21" s="39">
        <v>550</v>
      </c>
      <c r="J21" s="97">
        <v>1.5046296296296279E-3</v>
      </c>
      <c r="K21" s="40">
        <f t="shared" si="0"/>
        <v>2</v>
      </c>
      <c r="L21" s="40">
        <f t="shared" si="1"/>
        <v>10</v>
      </c>
      <c r="M21" s="40">
        <f t="shared" si="2"/>
        <v>130</v>
      </c>
      <c r="N21" s="97">
        <v>8.9699074074073744E-3</v>
      </c>
      <c r="O21" s="40">
        <f t="shared" si="3"/>
        <v>12</v>
      </c>
      <c r="P21" s="40">
        <f t="shared" si="4"/>
        <v>55</v>
      </c>
      <c r="Q21" s="40">
        <f t="shared" si="5"/>
        <v>775</v>
      </c>
      <c r="R21" s="97">
        <v>4.9421296296296201E-3</v>
      </c>
      <c r="S21" s="40">
        <f t="shared" si="6"/>
        <v>7</v>
      </c>
      <c r="T21" s="40">
        <f t="shared" si="7"/>
        <v>7</v>
      </c>
      <c r="U21" s="40">
        <f t="shared" si="8"/>
        <v>427</v>
      </c>
    </row>
    <row r="22" spans="1:21" x14ac:dyDescent="0.2">
      <c r="A22" s="45">
        <v>5</v>
      </c>
      <c r="B22" s="102">
        <v>0.65</v>
      </c>
      <c r="C22" s="102">
        <v>0.65</v>
      </c>
      <c r="D22" s="51">
        <v>5</v>
      </c>
      <c r="E22" s="51">
        <v>5</v>
      </c>
      <c r="F22" s="51">
        <v>5</v>
      </c>
      <c r="G22" s="50" t="s">
        <v>114</v>
      </c>
      <c r="H22" s="103">
        <v>36.622837895890235</v>
      </c>
      <c r="I22" s="39">
        <v>525</v>
      </c>
      <c r="J22" s="97">
        <v>1.3888888888888872E-3</v>
      </c>
      <c r="K22" s="40">
        <f t="shared" si="0"/>
        <v>2</v>
      </c>
      <c r="L22" s="40">
        <f t="shared" si="1"/>
        <v>0</v>
      </c>
      <c r="M22" s="40">
        <f t="shared" si="2"/>
        <v>120</v>
      </c>
      <c r="N22" s="97">
        <v>9.0980489417989072E-3</v>
      </c>
      <c r="O22" s="40">
        <f t="shared" si="3"/>
        <v>13</v>
      </c>
      <c r="P22" s="40">
        <f t="shared" si="4"/>
        <v>6</v>
      </c>
      <c r="Q22" s="40">
        <f t="shared" si="5"/>
        <v>786</v>
      </c>
      <c r="R22" s="97">
        <v>4.97685185185184E-3</v>
      </c>
      <c r="S22" s="40">
        <f t="shared" si="6"/>
        <v>7</v>
      </c>
      <c r="T22" s="40">
        <f t="shared" si="7"/>
        <v>10</v>
      </c>
      <c r="U22" s="40">
        <f t="shared" si="8"/>
        <v>430</v>
      </c>
    </row>
    <row r="23" spans="1:21" x14ac:dyDescent="0.2">
      <c r="A23" s="45">
        <v>4</v>
      </c>
      <c r="B23" s="102">
        <v>0.62</v>
      </c>
      <c r="C23" s="102">
        <v>0.62</v>
      </c>
      <c r="D23" s="51">
        <v>4</v>
      </c>
      <c r="E23" s="51">
        <v>4</v>
      </c>
      <c r="F23" s="51">
        <v>4</v>
      </c>
      <c r="G23" s="50" t="s">
        <v>96</v>
      </c>
      <c r="H23" s="103">
        <v>34.39026261792543</v>
      </c>
      <c r="I23" s="39">
        <v>500</v>
      </c>
      <c r="J23" s="97">
        <v>1.2731481481481465E-3</v>
      </c>
      <c r="K23" s="40">
        <f t="shared" si="0"/>
        <v>1</v>
      </c>
      <c r="L23" s="40">
        <f t="shared" si="1"/>
        <v>50</v>
      </c>
      <c r="M23" s="40">
        <f t="shared" si="2"/>
        <v>110</v>
      </c>
      <c r="N23" s="97">
        <v>9.2261904761904417E-3</v>
      </c>
      <c r="O23" s="40">
        <f t="shared" si="3"/>
        <v>13</v>
      </c>
      <c r="P23" s="40">
        <f t="shared" si="4"/>
        <v>17</v>
      </c>
      <c r="Q23" s="40">
        <f t="shared" si="5"/>
        <v>797</v>
      </c>
      <c r="R23" s="97">
        <v>5.0115740740740598E-3</v>
      </c>
      <c r="S23" s="40">
        <f t="shared" si="6"/>
        <v>7</v>
      </c>
      <c r="T23" s="40">
        <f t="shared" si="7"/>
        <v>13</v>
      </c>
      <c r="U23" s="40">
        <f t="shared" si="8"/>
        <v>433</v>
      </c>
    </row>
    <row r="24" spans="1:21" x14ac:dyDescent="0.2">
      <c r="A24" s="45">
        <v>3</v>
      </c>
      <c r="B24" s="102">
        <v>0.59</v>
      </c>
      <c r="C24" s="102">
        <v>0.59</v>
      </c>
      <c r="D24" s="51">
        <v>3</v>
      </c>
      <c r="E24" s="51">
        <v>3</v>
      </c>
      <c r="F24" s="51">
        <v>3</v>
      </c>
      <c r="G24" s="50" t="s">
        <v>115</v>
      </c>
      <c r="H24" s="103">
        <v>32.157687339960617</v>
      </c>
      <c r="I24" s="39">
        <v>475</v>
      </c>
      <c r="J24" s="97">
        <v>1.1574074074074058E-3</v>
      </c>
      <c r="K24" s="40">
        <f t="shared" si="0"/>
        <v>1</v>
      </c>
      <c r="L24" s="40">
        <f t="shared" si="1"/>
        <v>40</v>
      </c>
      <c r="M24" s="40">
        <f t="shared" si="2"/>
        <v>100</v>
      </c>
      <c r="N24" s="97">
        <v>9.3543320105819745E-3</v>
      </c>
      <c r="O24" s="40">
        <f t="shared" si="3"/>
        <v>13</v>
      </c>
      <c r="P24" s="40">
        <f t="shared" si="4"/>
        <v>28</v>
      </c>
      <c r="Q24" s="40">
        <f t="shared" si="5"/>
        <v>808</v>
      </c>
      <c r="R24" s="97">
        <v>5.04629629629629E-3</v>
      </c>
      <c r="S24" s="40">
        <f t="shared" si="6"/>
        <v>7</v>
      </c>
      <c r="T24" s="40">
        <f t="shared" si="7"/>
        <v>16</v>
      </c>
      <c r="U24" s="40">
        <f t="shared" si="8"/>
        <v>436</v>
      </c>
    </row>
    <row r="25" spans="1:21" x14ac:dyDescent="0.2">
      <c r="A25" s="46">
        <v>2</v>
      </c>
      <c r="B25" s="102">
        <v>0.56000000000000005</v>
      </c>
      <c r="C25" s="102">
        <v>0.56000000000000005</v>
      </c>
      <c r="D25" s="51">
        <v>2</v>
      </c>
      <c r="E25" s="51">
        <v>2</v>
      </c>
      <c r="F25" s="51">
        <v>2</v>
      </c>
      <c r="G25" s="50" t="s">
        <v>97</v>
      </c>
      <c r="H25" s="103">
        <v>29.925112061995804</v>
      </c>
      <c r="I25" s="39">
        <v>450</v>
      </c>
      <c r="J25" s="97">
        <v>1.0416666666666651E-3</v>
      </c>
      <c r="K25" s="40">
        <f t="shared" si="0"/>
        <v>1</v>
      </c>
      <c r="L25" s="40">
        <f t="shared" si="1"/>
        <v>30</v>
      </c>
      <c r="M25" s="40">
        <f t="shared" si="2"/>
        <v>90</v>
      </c>
      <c r="N25" s="97">
        <v>9.482473544973509E-3</v>
      </c>
      <c r="O25" s="40">
        <f t="shared" si="3"/>
        <v>13</v>
      </c>
      <c r="P25" s="40">
        <f t="shared" si="4"/>
        <v>39</v>
      </c>
      <c r="Q25" s="40">
        <f t="shared" si="5"/>
        <v>819</v>
      </c>
      <c r="R25" s="97">
        <v>5.0810185185185099E-3</v>
      </c>
      <c r="S25" s="40">
        <f t="shared" si="6"/>
        <v>7</v>
      </c>
      <c r="T25" s="40">
        <f t="shared" si="7"/>
        <v>19</v>
      </c>
      <c r="U25" s="40">
        <f t="shared" si="8"/>
        <v>439</v>
      </c>
    </row>
    <row r="26" spans="1:21" x14ac:dyDescent="0.2">
      <c r="A26" s="46">
        <v>1</v>
      </c>
      <c r="B26" s="102">
        <v>0.52999999999999903</v>
      </c>
      <c r="C26" s="102">
        <v>0.52999999999999903</v>
      </c>
      <c r="D26" s="51">
        <v>1</v>
      </c>
      <c r="E26" s="51">
        <v>1</v>
      </c>
      <c r="F26" s="51">
        <v>1</v>
      </c>
      <c r="G26" s="50" t="s">
        <v>98</v>
      </c>
      <c r="H26" s="103">
        <v>27.692536784030992</v>
      </c>
      <c r="I26" s="39">
        <v>425</v>
      </c>
      <c r="J26" s="97">
        <v>9.2592592592592444E-4</v>
      </c>
      <c r="K26" s="40">
        <f t="shared" si="0"/>
        <v>1</v>
      </c>
      <c r="L26" s="40">
        <f t="shared" si="1"/>
        <v>20</v>
      </c>
      <c r="M26" s="40">
        <f t="shared" si="2"/>
        <v>80</v>
      </c>
      <c r="N26" s="97">
        <v>9.6106150793650418E-3</v>
      </c>
      <c r="O26" s="40">
        <f t="shared" si="3"/>
        <v>13</v>
      </c>
      <c r="P26" s="40">
        <f t="shared" si="4"/>
        <v>50</v>
      </c>
      <c r="Q26" s="40">
        <f t="shared" si="5"/>
        <v>830</v>
      </c>
      <c r="R26" s="97">
        <v>5.1157407407407297E-3</v>
      </c>
      <c r="S26" s="40">
        <f t="shared" si="6"/>
        <v>7</v>
      </c>
      <c r="T26" s="40">
        <f t="shared" si="7"/>
        <v>22</v>
      </c>
      <c r="U26" s="40">
        <f t="shared" si="8"/>
        <v>442</v>
      </c>
    </row>
    <row r="28" spans="1:21" x14ac:dyDescent="0.2">
      <c r="B28" s="62" t="s">
        <v>88</v>
      </c>
    </row>
  </sheetData>
  <sortState xmlns:xlrd2="http://schemas.microsoft.com/office/spreadsheetml/2017/richdata2" ref="R7:R26">
    <sortCondition ref="R7"/>
  </sortState>
  <mergeCells count="13">
    <mergeCell ref="A3:R3"/>
    <mergeCell ref="A1:R1"/>
    <mergeCell ref="R4:R5"/>
    <mergeCell ref="E4:E5"/>
    <mergeCell ref="B4:B5"/>
    <mergeCell ref="C4:C5"/>
    <mergeCell ref="D4:D5"/>
    <mergeCell ref="G4:G5"/>
    <mergeCell ref="H4:H5"/>
    <mergeCell ref="I4:I5"/>
    <mergeCell ref="J4:M5"/>
    <mergeCell ref="N4:N5"/>
    <mergeCell ref="F4:F5"/>
  </mergeCells>
  <pageMargins left="0.70866141732283472" right="0.70866141732283472" top="0.74803149606299213" bottom="0.74803149606299213" header="0.31496062992125984" footer="0.31496062992125984"/>
  <pageSetup paperSize="9"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V69"/>
  <sheetViews>
    <sheetView topLeftCell="B1" workbookViewId="0">
      <selection activeCell="E5" sqref="E5"/>
    </sheetView>
  </sheetViews>
  <sheetFormatPr baseColWidth="10" defaultRowHeight="16" x14ac:dyDescent="0.2"/>
  <cols>
    <col min="1" max="1" width="9.83203125" customWidth="1"/>
    <col min="2" max="2" width="12.6640625" customWidth="1"/>
    <col min="3" max="3" width="20.83203125" bestFit="1" customWidth="1"/>
    <col min="4" max="4" width="6.5" customWidth="1"/>
    <col min="5" max="5" width="11.83203125" customWidth="1"/>
    <col min="6" max="16" width="7.1640625" customWidth="1"/>
    <col min="17" max="18" width="10.83203125" style="2"/>
    <col min="21" max="21" width="46.1640625" customWidth="1"/>
    <col min="22" max="22" width="20" style="2" customWidth="1"/>
  </cols>
  <sheetData>
    <row r="2" spans="1:22" ht="105" x14ac:dyDescent="0.2">
      <c r="A2" s="203"/>
      <c r="B2" s="203"/>
      <c r="C2" s="203"/>
      <c r="D2" s="25"/>
      <c r="E2" s="25"/>
      <c r="F2" s="206" t="s">
        <v>51</v>
      </c>
      <c r="G2" s="207"/>
      <c r="H2" s="212" t="s">
        <v>118</v>
      </c>
      <c r="I2" s="212"/>
      <c r="J2" s="213"/>
      <c r="K2" s="65" t="s">
        <v>61</v>
      </c>
      <c r="L2" s="64" t="s">
        <v>62</v>
      </c>
      <c r="M2" s="65" t="s">
        <v>117</v>
      </c>
      <c r="N2" s="64" t="s">
        <v>23</v>
      </c>
      <c r="O2" s="65" t="s">
        <v>35</v>
      </c>
      <c r="P2" s="26" t="s">
        <v>116</v>
      </c>
      <c r="Q2"/>
    </row>
    <row r="3" spans="1:22" ht="26" customHeight="1" x14ac:dyDescent="0.2">
      <c r="F3" s="204" t="s">
        <v>3</v>
      </c>
      <c r="G3" s="205" t="s">
        <v>6</v>
      </c>
      <c r="H3" s="199" t="s">
        <v>20</v>
      </c>
      <c r="I3" s="208" t="s">
        <v>19</v>
      </c>
      <c r="J3" s="210" t="s">
        <v>86</v>
      </c>
      <c r="K3" s="200" t="s">
        <v>63</v>
      </c>
      <c r="L3" s="199" t="s">
        <v>64</v>
      </c>
      <c r="M3" s="200" t="s">
        <v>78</v>
      </c>
      <c r="N3" s="199" t="s">
        <v>23</v>
      </c>
      <c r="O3" s="200" t="s">
        <v>42</v>
      </c>
      <c r="P3" s="199" t="s">
        <v>77</v>
      </c>
      <c r="Q3" s="201" t="s">
        <v>65</v>
      </c>
      <c r="R3" s="201" t="s">
        <v>66</v>
      </c>
      <c r="S3" s="201" t="s">
        <v>119</v>
      </c>
      <c r="U3" s="94" t="s">
        <v>141</v>
      </c>
      <c r="V3" s="28" t="s">
        <v>151</v>
      </c>
    </row>
    <row r="4" spans="1:22" ht="16" customHeight="1" x14ac:dyDescent="0.2">
      <c r="C4" t="str">
        <f>A4&amp;" "&amp;B4</f>
        <v xml:space="preserve"> </v>
      </c>
      <c r="D4" t="s">
        <v>79</v>
      </c>
      <c r="E4" t="s">
        <v>45</v>
      </c>
      <c r="F4" s="204"/>
      <c r="G4" s="205"/>
      <c r="H4" s="199"/>
      <c r="I4" s="209"/>
      <c r="J4" s="211"/>
      <c r="K4" s="200"/>
      <c r="L4" s="199"/>
      <c r="M4" s="200"/>
      <c r="N4" s="199"/>
      <c r="O4" s="200"/>
      <c r="P4" s="199"/>
      <c r="Q4" s="202"/>
      <c r="R4" s="202"/>
      <c r="S4" s="202"/>
      <c r="U4" s="92" t="s">
        <v>126</v>
      </c>
      <c r="V4" s="28">
        <f>VLOOKUP(V$3,C$5:P$35,4,0)</f>
        <v>12</v>
      </c>
    </row>
    <row r="5" spans="1:22" ht="16" customHeight="1" x14ac:dyDescent="0.2">
      <c r="C5" s="27" t="str">
        <f>CONCATENATE('Feuille de Saisie'!A10," ",'Feuille de Saisie'!B10)</f>
        <v>EXEMPLE 1 Exemple</v>
      </c>
      <c r="D5" s="27" t="str">
        <f>IF('Feuille de Saisie'!$C10="","",'Feuille de Saisie'!$C10)</f>
        <v>F</v>
      </c>
      <c r="E5" s="66">
        <f>IF('Feuille de Saisie'!$D10="","",'Feuille de Saisie'!$D10)</f>
        <v>345678</v>
      </c>
      <c r="F5" s="28">
        <f>IF('Feuille de Saisie'!$J10="","",IF('Feuille de Saisie'!$C10="H",LOOKUP('Feuille de Saisie'!$M10,Parametres!$B$7:$B$27,Parametres!$A$7:$A$27),LOOKUP('Feuille de Saisie'!$M10,Parametres!$B$40:$B$60,Parametres!$A$40:$A$60)))</f>
        <v>12</v>
      </c>
      <c r="G5" s="28">
        <f>IF('Feuille de Saisie'!$N10="","",IF('Feuille de Saisie'!$C10="H",LOOKUP('Feuille de Saisie'!$Q10,Parametres!$C$7:$C$27,Parametres!$A$7:$A$27),LOOKUP('Feuille de Saisie'!$Q10,Parametres!$C$40:$C$60,Parametres!$A$40:$A$60)))</f>
        <v>7</v>
      </c>
      <c r="H5" s="28">
        <f>IF('Feuille de Saisie'!$R10="","",IF('Feuille de Saisie'!$C10="H",LOOKUP('Feuille de Saisie'!$R10,Parametres!$D$7:$D$27,Parametres!$A$7:$A$27),LOOKUP('Feuille de Saisie'!$R10,Parametres!$D$40:$D$60,Parametres!$A$40:$A$60)))</f>
        <v>8</v>
      </c>
      <c r="I5" s="28">
        <f>IF('Feuille de Saisie'!$S10="","",IF('Feuille de Saisie'!$C10="H",LOOKUP('Feuille de Saisie'!$S10,Parametres!$E$7:$E$27,Parametres!$A$7:$A$27),LOOKUP('Feuille de Saisie'!$S10,Parametres!$E$40:$E$60,Parametres!$A$40:$A$60)))</f>
        <v>13</v>
      </c>
      <c r="J5" s="28">
        <f>IF('Feuille de Saisie'!$T10="","",IF('Feuille de Saisie'!$C10="H",LOOKUP('Feuille de Saisie'!$T10,Parametres!$F$7:$F$27,Parametres!$A$7:$A$27),LOOKUP('Feuille de Saisie'!$T10,Parametres!$F$40:$F$60,Parametres!$A$40:$A$60)))</f>
        <v>14</v>
      </c>
      <c r="K5" s="28">
        <f t="array" ref="K5">IF('Feuille de Saisie'!U10="","",IF('Feuille de Saisie'!$C10="H",IF(AND('Feuille de Saisie'!$N10&lt;Parametres!$G$8,'Feuille de Saisie'!$V10&gt;=Parametres!$H$8),"0",IF(AND('Feuille de Saisie'!$U10&gt;Parametres!$G$27,'Feuille de Saisie'!$V10=Parametres!$H$27),"20",INDEX(Parametres!$A$7:$A$27,MATCH(1,(Parametres!$G$7:$G$27='Feuille de Saisie'!$U10)*(Parametres!$H$7:$H$27='Feuille de Saisie'!$V10),0)))),IF(AND('Feuille de Saisie'!$U10&lt;Parametres!$G$41,'Feuille de Saisie'!$V10&gt;=Parametres!$H$41),"0",IF(AND('Feuille de Saisie'!$U10&gt;Parametres!$G$60,'Feuille de Saisie'!$V10=Parametres!$H$60),"20",INDEX(Parametres!$A$40:$A$60,MATCH(1,(Parametres!$G$40:$G$60='Feuille de Saisie'!$U10)*(Parametres!$H$40:$H$60='Feuille de Saisie'!$V10),0))))))</f>
        <v>11</v>
      </c>
      <c r="L5" s="28">
        <f>IF('Feuille de Saisie'!$W10="","",IF('Feuille de Saisie'!$C10="H",LOOKUP('Feuille de Saisie'!$W10,Parametres!$I$7:$I$27,Parametres!$A$7:$A$27),LOOKUP('Feuille de Saisie'!$W10,Parametres!$I$40:$I$60,Parametres!$A$40:$A$60)))</f>
        <v>14</v>
      </c>
      <c r="M5" s="28">
        <f>IF('Feuille de Saisie'!$X10="","",IF('Feuille de Saisie'!$C10="H",LOOKUP('Feuille de Saisie'!$X10,Parametres!$J$7:$J$27,Parametres!$A$7:$A$27),LOOKUP('Feuille de Saisie'!$X10,Parametres!$J$40:$J$60,Parametres!$A$40:$A$60)))</f>
        <v>12</v>
      </c>
      <c r="N5" s="28">
        <f>IF('Feuille de Saisie'!$Y10="","",IF('Feuille de Saisie'!$C10="H",LOOKUP('Feuille de Saisie'!$Y10,Parametres!$K$7:$K$27,Parametres!$A$7:$A$27),LOOKUP('Feuille de Saisie'!$Y10,Parametres!$K$40:$K$60,Parametres!$A$40:$A$60)))</f>
        <v>15</v>
      </c>
      <c r="O5" s="28">
        <f>IF('Feuille de Saisie'!$AC10="","",IF('Feuille de Saisie'!$C10="H",IF('Feuille de Saisie'!$AC10&lt;Parametres!$Q$7,"20",LOOKUP('Feuille de Saisie'!$AC10,Parametres!$Q$7:$Q$27,Parametres!$P$7:$P$27)),IF('Feuille de Saisie'!$AC10&lt;Parametres!$Q$40,"20",LOOKUP('Feuille de Saisie'!$AC10,Parametres!$Q$40:$Q$60,Parametres!$P$40:$P$60))))</f>
        <v>18</v>
      </c>
      <c r="P5" s="28">
        <f>IF('Feuille de Saisie'!$AG10="","",IF('Feuille de Saisie'!$C10="H",IF('Feuille de Saisie'!$AG10&lt;Parametres!$U$7,"20",LOOKUP('Feuille de Saisie'!$AG10,Parametres!$U$7:$U$27,Parametres!$P$7:$P$27)),IF('Feuille de Saisie'!$AG10&lt;Parametres!$U$40,"20",LOOKUP('Feuille de Saisie'!$AG10,Parametres!$U$40:$U$60,Parametres!$P$40:$P$60))))</f>
        <v>12</v>
      </c>
      <c r="Q5" s="115">
        <f>AVERAGE(F5:P5)</f>
        <v>12.363636363636363</v>
      </c>
      <c r="R5" s="96">
        <f>'Feuille de Saisie'!AC10</f>
        <v>8.726851851851852E-3</v>
      </c>
      <c r="S5" s="96">
        <f>'Feuille de Saisie'!AG10</f>
        <v>5.3587962962962964E-3</v>
      </c>
      <c r="U5" s="93" t="s">
        <v>127</v>
      </c>
      <c r="V5" s="28">
        <f>VLOOKUP(V$3,C$5:P$35,5,0)</f>
        <v>7</v>
      </c>
    </row>
    <row r="6" spans="1:22" ht="16" customHeight="1" x14ac:dyDescent="0.2">
      <c r="C6" s="27" t="str">
        <f>CONCATENATE('Feuille de Saisie'!A11," ",'Feuille de Saisie'!B11)</f>
        <v>EXEMPLE 2 Exemple</v>
      </c>
      <c r="D6" s="27" t="str">
        <f>IF('Feuille de Saisie'!$C11="","",'Feuille de Saisie'!$C11)</f>
        <v>H</v>
      </c>
      <c r="E6" s="66">
        <f>IF('Feuille de Saisie'!$D11="","",'Feuille de Saisie'!$D11)</f>
        <v>517465</v>
      </c>
      <c r="F6" s="28">
        <f>IF('Feuille de Saisie'!$J11="","",IF('Feuille de Saisie'!$C11="H",LOOKUP('Feuille de Saisie'!$M11,Parametres!$B$7:$B$27,Parametres!$A$7:$A$27),LOOKUP('Feuille de Saisie'!$M11,Parametres!$B$40:$B$60,Parametres!$A$40:$A$60)))</f>
        <v>19</v>
      </c>
      <c r="G6" s="28">
        <f>IF('Feuille de Saisie'!$N11="","",IF('Feuille de Saisie'!$C11="H",LOOKUP('Feuille de Saisie'!$Q11,Parametres!$C$7:$C$27,Parametres!$A$7:$A$27),LOOKUP('Feuille de Saisie'!$Q11,Parametres!$C$40:$C$60,Parametres!$A$40:$A$60)))</f>
        <v>7</v>
      </c>
      <c r="H6" s="28">
        <f>IF('Feuille de Saisie'!$R11="","",IF('Feuille de Saisie'!$C11="H",LOOKUP('Feuille de Saisie'!$R11,Parametres!$D$7:$D$27,Parametres!$A$7:$A$27),LOOKUP('Feuille de Saisie'!$R11,Parametres!$D$40:$D$60,Parametres!$A$40:$A$60)))</f>
        <v>20</v>
      </c>
      <c r="I6" s="28">
        <f>IF('Feuille de Saisie'!$S11="","",IF('Feuille de Saisie'!$C11="H",LOOKUP('Feuille de Saisie'!$S11,Parametres!$E$7:$E$27,Parametres!$A$7:$A$27),LOOKUP('Feuille de Saisie'!$S11,Parametres!$E$40:$E$60,Parametres!$A$40:$A$60)))</f>
        <v>12</v>
      </c>
      <c r="J6" s="28">
        <f>IF('Feuille de Saisie'!$T11="","",IF('Feuille de Saisie'!$C11="H",LOOKUP('Feuille de Saisie'!$T11,Parametres!$F$7:$F$27,Parametres!$A$7:$A$27),LOOKUP('Feuille de Saisie'!$T11,Parametres!$F$40:$F$60,Parametres!$A$40:$A$60)))</f>
        <v>20</v>
      </c>
      <c r="K6" s="28" t="e">
        <f t="array" ref="K6">IF('Feuille de Saisie'!U11="","",IF('Feuille de Saisie'!$C11="H",IF(AND('Feuille de Saisie'!$N11&lt;Parametres!$G$8,'Feuille de Saisie'!$V11&gt;=Parametres!$H$8),"0",IF(AND('Feuille de Saisie'!$U11&gt;Parametres!$G$27,'Feuille de Saisie'!$V11=Parametres!$H$27),"20",INDEX(Parametres!$A$7:$A$27,MATCH(1,(Parametres!$G$7:$G$27='Feuille de Saisie'!$U11)*(Parametres!$H$7:$H$27='Feuille de Saisie'!$V11),0)))),IF(AND('Feuille de Saisie'!$U11&lt;Parametres!$G$41,'Feuille de Saisie'!$V11&gt;=Parametres!$H$41),"0",IF(AND('Feuille de Saisie'!$U11&gt;Parametres!$G$60,'Feuille de Saisie'!$V11=Parametres!$H$60),"20",INDEX(Parametres!$A$40:$A$60,MATCH(1,(Parametres!$G$40:$G$60='Feuille de Saisie'!$U11)*(Parametres!$H$40:$H$60='Feuille de Saisie'!$V11),0))))))</f>
        <v>#N/A</v>
      </c>
      <c r="L6" s="28">
        <f>IF('Feuille de Saisie'!$W11="","",IF('Feuille de Saisie'!$C11="H",LOOKUP('Feuille de Saisie'!$W11,Parametres!$I$7:$I$27,Parametres!$A$7:$A$27),LOOKUP('Feuille de Saisie'!$W11,Parametres!$I$40:$I$60,Parametres!$A$40:$A$60)))</f>
        <v>7</v>
      </c>
      <c r="M6" s="28">
        <f>IF('Feuille de Saisie'!$X11="","",IF('Feuille de Saisie'!$C11="H",LOOKUP('Feuille de Saisie'!$X11,Parametres!$J$7:$J$27,Parametres!$A$7:$A$27),LOOKUP('Feuille de Saisie'!$X11,Parametres!$J$40:$J$60,Parametres!$A$40:$A$60)))</f>
        <v>4</v>
      </c>
      <c r="N6" s="28">
        <f>IF('Feuille de Saisie'!$Y11="","",IF('Feuille de Saisie'!$C11="H",LOOKUP('Feuille de Saisie'!$Y11,Parametres!$K$7:$K$27,Parametres!$A$7:$A$27),LOOKUP('Feuille de Saisie'!$Y11,Parametres!$K$40:$K$60,Parametres!$A$40:$A$60)))</f>
        <v>20</v>
      </c>
      <c r="O6" s="28">
        <f>IF('Feuille de Saisie'!$AC11="","",IF('Feuille de Saisie'!$C11="H",IF('Feuille de Saisie'!$AC11&lt;Parametres!$Q$7,"20",LOOKUP('Feuille de Saisie'!$AC11,Parametres!$Q$7:$Q$27,Parametres!$P$7:$P$27)),IF('Feuille de Saisie'!$AC11&lt;Parametres!$Q$40,"20",LOOKUP('Feuille de Saisie'!$AC11,Parametres!$Q$40:$Q$60,Parametres!$P$40:$P$60))))</f>
        <v>9</v>
      </c>
      <c r="P6" s="28" t="str">
        <f>IF('Feuille de Saisie'!$AG11="","",IF('Feuille de Saisie'!$C11="H",IF('Feuille de Saisie'!$AG11&lt;Parametres!$U$7,"20",LOOKUP('Feuille de Saisie'!$AG11,Parametres!$U$7:$U$27,Parametres!$P$7:$P$27)),IF('Feuille de Saisie'!$AG11&lt;Parametres!$U$40,"20",LOOKUP('Feuille de Saisie'!$AG11,Parametres!$U$40:$U$60,Parametres!$P$40:$P$60))))</f>
        <v/>
      </c>
      <c r="Q6" s="115" t="e">
        <f t="shared" ref="Q6:Q35" si="0">AVERAGE(F6:P6)</f>
        <v>#N/A</v>
      </c>
      <c r="R6" s="96">
        <f>'Feuille de Saisie'!AC11</f>
        <v>8.6805555555555559E-3</v>
      </c>
      <c r="S6" s="96">
        <f>'Feuille de Saisie'!AG11</f>
        <v>0</v>
      </c>
      <c r="U6" s="92" t="s">
        <v>128</v>
      </c>
      <c r="V6" s="28">
        <f>VLOOKUP(V$3,C$5:P$35,6,0)</f>
        <v>8</v>
      </c>
    </row>
    <row r="7" spans="1:22" ht="16" customHeight="1" x14ac:dyDescent="0.2">
      <c r="C7" s="27" t="str">
        <f>CONCATENATE('Feuille de Saisie'!A12," ",'Feuille de Saisie'!B12)</f>
        <v xml:space="preserve"> </v>
      </c>
      <c r="D7" s="27" t="str">
        <f>IF('Feuille de Saisie'!$C12="","",'Feuille de Saisie'!$C12)</f>
        <v/>
      </c>
      <c r="E7" s="66" t="str">
        <f>IF('Feuille de Saisie'!$D12="","",'Feuille de Saisie'!$D12)</f>
        <v/>
      </c>
      <c r="F7" s="28" t="str">
        <f>IF('Feuille de Saisie'!$J12="","",IF('Feuille de Saisie'!$C12="H",LOOKUP('Feuille de Saisie'!$M12,Parametres!$B$7:$B$27,Parametres!$A$7:$A$27),LOOKUP('Feuille de Saisie'!$M12,Parametres!$B$40:$B$60,Parametres!$A$40:$A$60)))</f>
        <v/>
      </c>
      <c r="G7" s="28" t="str">
        <f>IF('Feuille de Saisie'!$N12="","",IF('Feuille de Saisie'!$C12="H",LOOKUP('Feuille de Saisie'!$Q12,Parametres!$C$7:$C$27,Parametres!$A$7:$A$27),LOOKUP('Feuille de Saisie'!$Q12,Parametres!$C$40:$C$60,Parametres!$A$40:$A$60)))</f>
        <v/>
      </c>
      <c r="H7" s="28" t="str">
        <f>IF('Feuille de Saisie'!$R12="","",IF('Feuille de Saisie'!$C12="H",LOOKUP('Feuille de Saisie'!$R12,Parametres!$D$7:$D$27,Parametres!$A$7:$A$27),LOOKUP('Feuille de Saisie'!$R12,Parametres!$D$40:$D$60,Parametres!$A$40:$A$60)))</f>
        <v/>
      </c>
      <c r="I7" s="28" t="str">
        <f>IF('Feuille de Saisie'!$S12="","",IF('Feuille de Saisie'!$C12="H",LOOKUP('Feuille de Saisie'!$S12,Parametres!$E$7:$E$27,Parametres!$A$7:$A$27),LOOKUP('Feuille de Saisie'!$S12,Parametres!$E$40:$E$60,Parametres!$A$40:$A$60)))</f>
        <v/>
      </c>
      <c r="J7" s="28" t="str">
        <f>IF('Feuille de Saisie'!$T12="","",IF('Feuille de Saisie'!$C12="H",LOOKUP('Feuille de Saisie'!$T12,Parametres!$F$7:$F$27,Parametres!$A$7:$A$27),LOOKUP('Feuille de Saisie'!$T12,Parametres!$F$40:$F$60,Parametres!$A$40:$A$60)))</f>
        <v/>
      </c>
      <c r="K7" s="28" t="str">
        <f t="array" ref="K7">IF('Feuille de Saisie'!U12="","",IF('Feuille de Saisie'!$C12="H",IF(AND('Feuille de Saisie'!$N12&lt;Parametres!$G$8,'Feuille de Saisie'!$V12&gt;=Parametres!$H$8),"0",IF(AND('Feuille de Saisie'!$U12&gt;Parametres!$G$27,'Feuille de Saisie'!$V12=Parametres!$H$27),"20",INDEX(Parametres!$A$7:$A$27,MATCH(1,(Parametres!$G$7:$G$27='Feuille de Saisie'!$U12)*(Parametres!$H$7:$H$27='Feuille de Saisie'!$V12),0)))),IF(AND('Feuille de Saisie'!$U12&lt;Parametres!$G$41,'Feuille de Saisie'!$V12&gt;=Parametres!$H$41),"0",IF(AND('Feuille de Saisie'!$U12&gt;Parametres!$G$60,'Feuille de Saisie'!$V12=Parametres!$H$60),"20",INDEX(Parametres!$A$40:$A$60,MATCH(1,(Parametres!$G$40:$G$60='Feuille de Saisie'!$U12)*(Parametres!$H$40:$H$60='Feuille de Saisie'!$V12),0))))))</f>
        <v/>
      </c>
      <c r="L7" s="28" t="str">
        <f>IF('Feuille de Saisie'!$W12="","",IF('Feuille de Saisie'!$C12="H",LOOKUP('Feuille de Saisie'!$W12,Parametres!$I$7:$I$27,Parametres!$A$7:$A$27),LOOKUP('Feuille de Saisie'!$W12,Parametres!$I$40:$I$60,Parametres!$A$40:$A$60)))</f>
        <v/>
      </c>
      <c r="M7" s="28" t="str">
        <f>IF('Feuille de Saisie'!$X12="","",IF('Feuille de Saisie'!$C12="H",LOOKUP('Feuille de Saisie'!$X12,Parametres!$J$7:$J$27,Parametres!$A$7:$A$27),LOOKUP('Feuille de Saisie'!$X12,Parametres!$J$40:$J$60,Parametres!$A$40:$A$60)))</f>
        <v/>
      </c>
      <c r="N7" s="28" t="str">
        <f>IF('Feuille de Saisie'!$Y12="","",IF('Feuille de Saisie'!$C12="H",LOOKUP('Feuille de Saisie'!$Y12,Parametres!$K$7:$K$27,Parametres!$A$7:$A$27),LOOKUP('Feuille de Saisie'!$Y12,Parametres!$K$40:$K$60,Parametres!$A$40:$A$60)))</f>
        <v/>
      </c>
      <c r="O7" s="28" t="str">
        <f>IF('Feuille de Saisie'!$AC12="","",IF('Feuille de Saisie'!$C12="H",IF('Feuille de Saisie'!$AC12&lt;Parametres!$Q$7,"20",LOOKUP('Feuille de Saisie'!$AC12,Parametres!$Q$7:$Q$27,Parametres!$P$7:$P$27)),IF('Feuille de Saisie'!$AC12&lt;Parametres!$Q$40,"20",LOOKUP('Feuille de Saisie'!$AC12,Parametres!$Q$40:$Q$60,Parametres!$P$40:$P$60))))</f>
        <v/>
      </c>
      <c r="P7" s="28" t="str">
        <f>IF('Feuille de Saisie'!$AG12="","",IF('Feuille de Saisie'!$C12="H",IF('Feuille de Saisie'!$AG12&lt;Parametres!$U$7,"20",LOOKUP('Feuille de Saisie'!$AG12,Parametres!$U$7:$U$27,Parametres!$P$7:$P$27)),IF('Feuille de Saisie'!$AG12&lt;Parametres!$U$40,"20",LOOKUP('Feuille de Saisie'!$AG12,Parametres!$U$40:$U$60,Parametres!$P$40:$P$60))))</f>
        <v/>
      </c>
      <c r="Q7" s="115" t="e">
        <f t="shared" si="0"/>
        <v>#DIV/0!</v>
      </c>
      <c r="R7" s="96">
        <f>'Feuille de Saisie'!AC12</f>
        <v>0</v>
      </c>
      <c r="S7" s="96">
        <f>'Feuille de Saisie'!AG12</f>
        <v>0</v>
      </c>
      <c r="U7" s="93" t="s">
        <v>129</v>
      </c>
      <c r="V7" s="28">
        <f>VLOOKUP(V$3,C$5:P$35,7,0)</f>
        <v>13</v>
      </c>
    </row>
    <row r="8" spans="1:22" ht="16" customHeight="1" x14ac:dyDescent="0.2">
      <c r="C8" s="27" t="str">
        <f>CONCATENATE('Feuille de Saisie'!A13," ",'Feuille de Saisie'!B13)</f>
        <v xml:space="preserve"> </v>
      </c>
      <c r="D8" s="27" t="str">
        <f>IF('Feuille de Saisie'!$C13="","",'Feuille de Saisie'!$C13)</f>
        <v/>
      </c>
      <c r="E8" s="66" t="str">
        <f>IF('Feuille de Saisie'!$D13="","",'Feuille de Saisie'!$D13)</f>
        <v/>
      </c>
      <c r="F8" s="28" t="str">
        <f>IF('Feuille de Saisie'!$J13="","",IF('Feuille de Saisie'!$C13="H",LOOKUP('Feuille de Saisie'!$M13,Parametres!$B$7:$B$27,Parametres!$A$7:$A$27),LOOKUP('Feuille de Saisie'!$M13,Parametres!$B$40:$B$60,Parametres!$A$40:$A$60)))</f>
        <v/>
      </c>
      <c r="G8" s="28" t="str">
        <f>IF('Feuille de Saisie'!$N13="","",IF('Feuille de Saisie'!$C13="H",LOOKUP('Feuille de Saisie'!$Q13,Parametres!$C$7:$C$27,Parametres!$A$7:$A$27),LOOKUP('Feuille de Saisie'!$Q13,Parametres!$C$40:$C$60,Parametres!$A$40:$A$60)))</f>
        <v/>
      </c>
      <c r="H8" s="28" t="str">
        <f>IF('Feuille de Saisie'!$R13="","",IF('Feuille de Saisie'!$C13="H",LOOKUP('Feuille de Saisie'!$R13,Parametres!$D$7:$D$27,Parametres!$A$7:$A$27),LOOKUP('Feuille de Saisie'!$R13,Parametres!$D$40:$D$60,Parametres!$A$40:$A$60)))</f>
        <v/>
      </c>
      <c r="I8" s="28" t="str">
        <f>IF('Feuille de Saisie'!$S13="","",IF('Feuille de Saisie'!$C13="H",LOOKUP('Feuille de Saisie'!$S13,Parametres!$E$7:$E$27,Parametres!$A$7:$A$27),LOOKUP('Feuille de Saisie'!$S13,Parametres!$E$40:$E$60,Parametres!$A$40:$A$60)))</f>
        <v/>
      </c>
      <c r="J8" s="28" t="str">
        <f>IF('Feuille de Saisie'!$T13="","",IF('Feuille de Saisie'!$C13="H",LOOKUP('Feuille de Saisie'!$T13,Parametres!$F$7:$F$27,Parametres!$A$7:$A$27),LOOKUP('Feuille de Saisie'!$T13,Parametres!$F$40:$F$60,Parametres!$A$40:$A$60)))</f>
        <v/>
      </c>
      <c r="K8" s="28" t="str">
        <f t="array" ref="K8">IF('Feuille de Saisie'!U13="","",IF('Feuille de Saisie'!$C13="H",IF(AND('Feuille de Saisie'!$N13&lt;Parametres!$G$8,'Feuille de Saisie'!$V13&gt;=Parametres!$H$8),"0",IF(AND('Feuille de Saisie'!$U13&gt;Parametres!$G$27,'Feuille de Saisie'!$V13=Parametres!$H$27),"20",INDEX(Parametres!$A$7:$A$27,MATCH(1,(Parametres!$G$7:$G$27='Feuille de Saisie'!$U13)*(Parametres!$H$7:$H$27='Feuille de Saisie'!$V13),0)))),IF(AND('Feuille de Saisie'!$U13&lt;Parametres!$G$41,'Feuille de Saisie'!$V13&gt;=Parametres!$H$41),"0",IF(AND('Feuille de Saisie'!$U13&gt;Parametres!$G$60,'Feuille de Saisie'!$V13=Parametres!$H$60),"20",INDEX(Parametres!$A$40:$A$60,MATCH(1,(Parametres!$G$40:$G$60='Feuille de Saisie'!$U13)*(Parametres!$H$40:$H$60='Feuille de Saisie'!$V13),0))))))</f>
        <v/>
      </c>
      <c r="L8" s="28" t="str">
        <f>IF('Feuille de Saisie'!$W13="","",IF('Feuille de Saisie'!$C13="H",LOOKUP('Feuille de Saisie'!$W13,Parametres!$I$7:$I$27,Parametres!$A$7:$A$27),LOOKUP('Feuille de Saisie'!$W13,Parametres!$I$40:$I$60,Parametres!$A$40:$A$60)))</f>
        <v/>
      </c>
      <c r="M8" s="28" t="str">
        <f>IF('Feuille de Saisie'!$X13="","",IF('Feuille de Saisie'!$C13="H",LOOKUP('Feuille de Saisie'!$X13,Parametres!$J$7:$J$27,Parametres!$A$7:$A$27),LOOKUP('Feuille de Saisie'!$X13,Parametres!$J$40:$J$60,Parametres!$A$40:$A$60)))</f>
        <v/>
      </c>
      <c r="N8" s="28" t="str">
        <f>IF('Feuille de Saisie'!$Y13="","",IF('Feuille de Saisie'!$C13="H",LOOKUP('Feuille de Saisie'!$Y13,Parametres!$K$7:$K$27,Parametres!$A$7:$A$27),LOOKUP('Feuille de Saisie'!$Y13,Parametres!$K$40:$K$60,Parametres!$A$40:$A$60)))</f>
        <v/>
      </c>
      <c r="O8" s="28" t="str">
        <f>IF('Feuille de Saisie'!$AC13="","",IF('Feuille de Saisie'!$C13="H",IF('Feuille de Saisie'!$AC13&lt;Parametres!$Q$7,"20",LOOKUP('Feuille de Saisie'!$AC13,Parametres!$Q$7:$Q$27,Parametres!$P$7:$P$27)),IF('Feuille de Saisie'!$AC13&lt;Parametres!$Q$40,"20",LOOKUP('Feuille de Saisie'!$AC13,Parametres!$Q$40:$Q$60,Parametres!$P$40:$P$60))))</f>
        <v/>
      </c>
      <c r="P8" s="28" t="str">
        <f>IF('Feuille de Saisie'!$AG13="","",IF('Feuille de Saisie'!$C13="H",IF('Feuille de Saisie'!$AG13&lt;Parametres!$U$7,"20",LOOKUP('Feuille de Saisie'!$AG13,Parametres!$U$7:$U$27,Parametres!$P$7:$P$27)),IF('Feuille de Saisie'!$AG13&lt;Parametres!$U$40,"20",LOOKUP('Feuille de Saisie'!$AG13,Parametres!$U$40:$U$60,Parametres!$P$40:$P$60))))</f>
        <v/>
      </c>
      <c r="Q8" s="115" t="e">
        <f t="shared" si="0"/>
        <v>#DIV/0!</v>
      </c>
      <c r="R8" s="96">
        <f>'Feuille de Saisie'!AC13</f>
        <v>0</v>
      </c>
      <c r="S8" s="96">
        <f>'Feuille de Saisie'!AG13</f>
        <v>0</v>
      </c>
      <c r="U8" s="92" t="s">
        <v>130</v>
      </c>
      <c r="V8" s="28">
        <f>VLOOKUP(V$3,C$5:P$35,8,0)</f>
        <v>14</v>
      </c>
    </row>
    <row r="9" spans="1:22" x14ac:dyDescent="0.2">
      <c r="C9" s="27" t="str">
        <f>CONCATENATE('Feuille de Saisie'!A14," ",'Feuille de Saisie'!B14)</f>
        <v xml:space="preserve"> </v>
      </c>
      <c r="D9" s="27" t="str">
        <f>IF('Feuille de Saisie'!$C14="","",'Feuille de Saisie'!$C14)</f>
        <v/>
      </c>
      <c r="E9" s="66" t="str">
        <f>IF('Feuille de Saisie'!$D14="","",'Feuille de Saisie'!$D14)</f>
        <v/>
      </c>
      <c r="F9" s="28" t="str">
        <f>IF('Feuille de Saisie'!$J14="","",IF('Feuille de Saisie'!$C14="H",LOOKUP('Feuille de Saisie'!$M14,Parametres!$B$7:$B$27,Parametres!$A$7:$A$27),LOOKUP('Feuille de Saisie'!$M14,Parametres!$B$40:$B$60,Parametres!$A$40:$A$60)))</f>
        <v/>
      </c>
      <c r="G9" s="28" t="str">
        <f>IF('Feuille de Saisie'!$N14="","",IF('Feuille de Saisie'!$C14="H",LOOKUP('Feuille de Saisie'!$Q14,Parametres!$C$7:$C$27,Parametres!$A$7:$A$27),LOOKUP('Feuille de Saisie'!$Q14,Parametres!$C$40:$C$60,Parametres!$A$40:$A$60)))</f>
        <v/>
      </c>
      <c r="H9" s="28" t="str">
        <f>IF('Feuille de Saisie'!$R14="","",IF('Feuille de Saisie'!$C14="H",LOOKUP('Feuille de Saisie'!$R14,Parametres!$D$7:$D$27,Parametres!$A$7:$A$27),LOOKUP('Feuille de Saisie'!$R14,Parametres!$D$40:$D$60,Parametres!$A$40:$A$60)))</f>
        <v/>
      </c>
      <c r="I9" s="28" t="str">
        <f>IF('Feuille de Saisie'!$S14="","",IF('Feuille de Saisie'!$C14="H",LOOKUP('Feuille de Saisie'!$S14,Parametres!$E$7:$E$27,Parametres!$A$7:$A$27),LOOKUP('Feuille de Saisie'!$S14,Parametres!$E$40:$E$60,Parametres!$A$40:$A$60)))</f>
        <v/>
      </c>
      <c r="J9" s="28" t="str">
        <f>IF('Feuille de Saisie'!$T14="","",IF('Feuille de Saisie'!$C14="H",LOOKUP('Feuille de Saisie'!$T14,Parametres!$F$7:$F$27,Parametres!$A$7:$A$27),LOOKUP('Feuille de Saisie'!$T14,Parametres!$F$40:$F$60,Parametres!$A$40:$A$60)))</f>
        <v/>
      </c>
      <c r="K9" s="28" t="str">
        <f t="array" ref="K9">IF('Feuille de Saisie'!U14="","",IF('Feuille de Saisie'!$C14="H",IF(AND('Feuille de Saisie'!$N14&lt;Parametres!$G$8,'Feuille de Saisie'!$V14&gt;=Parametres!$H$8),"0",IF(AND('Feuille de Saisie'!$U14&gt;Parametres!$G$27,'Feuille de Saisie'!$V14=Parametres!$H$27),"20",INDEX(Parametres!$A$7:$A$27,MATCH(1,(Parametres!$G$7:$G$27='Feuille de Saisie'!$U14)*(Parametres!$H$7:$H$27='Feuille de Saisie'!$V14),0)))),IF(AND('Feuille de Saisie'!$U14&lt;Parametres!$G$41,'Feuille de Saisie'!$V14&gt;=Parametres!$H$41),"0",IF(AND('Feuille de Saisie'!$U14&gt;Parametres!$G$60,'Feuille de Saisie'!$V14=Parametres!$H$60),"20",INDEX(Parametres!$A$40:$A$60,MATCH(1,(Parametres!$G$40:$G$60='Feuille de Saisie'!$U14)*(Parametres!$H$40:$H$60='Feuille de Saisie'!$V14),0))))))</f>
        <v/>
      </c>
      <c r="L9" s="28" t="str">
        <f>IF('Feuille de Saisie'!$W14="","",IF('Feuille de Saisie'!$C14="H",LOOKUP('Feuille de Saisie'!$W14,Parametres!$I$7:$I$27,Parametres!$A$7:$A$27),LOOKUP('Feuille de Saisie'!$W14,Parametres!$I$40:$I$60,Parametres!$A$40:$A$60)))</f>
        <v/>
      </c>
      <c r="M9" s="28" t="str">
        <f>IF('Feuille de Saisie'!$X14="","",IF('Feuille de Saisie'!$C14="H",LOOKUP('Feuille de Saisie'!$X14,Parametres!$J$7:$J$27,Parametres!$A$7:$A$27),LOOKUP('Feuille de Saisie'!$X14,Parametres!$J$40:$J$60,Parametres!$A$40:$A$60)))</f>
        <v/>
      </c>
      <c r="N9" s="28" t="str">
        <f>IF('Feuille de Saisie'!$Y14="","",IF('Feuille de Saisie'!$C14="H",LOOKUP('Feuille de Saisie'!$Y14,Parametres!$K$7:$K$27,Parametres!$A$7:$A$27),LOOKUP('Feuille de Saisie'!$Y14,Parametres!$K$40:$K$60,Parametres!$A$40:$A$60)))</f>
        <v/>
      </c>
      <c r="O9" s="28" t="str">
        <f>IF('Feuille de Saisie'!$AC14="","",IF('Feuille de Saisie'!$C14="H",IF('Feuille de Saisie'!$AC14&lt;Parametres!$Q$7,"20",LOOKUP('Feuille de Saisie'!$AC14,Parametres!$Q$7:$Q$27,Parametres!$P$7:$P$27)),IF('Feuille de Saisie'!$AC14&lt;Parametres!$Q$40,"20",LOOKUP('Feuille de Saisie'!$AC14,Parametres!$Q$40:$Q$60,Parametres!$P$40:$P$60))))</f>
        <v/>
      </c>
      <c r="P9" s="28" t="str">
        <f>IF('Feuille de Saisie'!$AG14="","",IF('Feuille de Saisie'!$C14="H",IF('Feuille de Saisie'!$AG14&lt;Parametres!$U$7,"20",LOOKUP('Feuille de Saisie'!$AG14,Parametres!$U$7:$U$27,Parametres!$P$7:$P$27)),IF('Feuille de Saisie'!$AG14&lt;Parametres!$U$40,"20",LOOKUP('Feuille de Saisie'!$AG14,Parametres!$U$40:$U$60,Parametres!$P$40:$P$60))))</f>
        <v/>
      </c>
      <c r="Q9" s="115" t="e">
        <f t="shared" si="0"/>
        <v>#DIV/0!</v>
      </c>
      <c r="R9" s="96">
        <f>'Feuille de Saisie'!AC14</f>
        <v>0</v>
      </c>
      <c r="S9" s="96">
        <f>'Feuille de Saisie'!AG14</f>
        <v>0</v>
      </c>
      <c r="U9" s="93" t="s">
        <v>131</v>
      </c>
      <c r="V9" s="28">
        <f>VLOOKUP(V$3,C$5:P$35,9,0)</f>
        <v>11</v>
      </c>
    </row>
    <row r="10" spans="1:22" ht="16" customHeight="1" x14ac:dyDescent="0.2">
      <c r="C10" s="27" t="str">
        <f>CONCATENATE('Feuille de Saisie'!A15," ",'Feuille de Saisie'!B15)</f>
        <v xml:space="preserve"> </v>
      </c>
      <c r="D10" s="27" t="str">
        <f>IF('Feuille de Saisie'!$C15="","",'Feuille de Saisie'!$C15)</f>
        <v/>
      </c>
      <c r="E10" s="66" t="str">
        <f>IF('Feuille de Saisie'!$D15="","",'Feuille de Saisie'!$D15)</f>
        <v/>
      </c>
      <c r="F10" s="28" t="str">
        <f>IF('Feuille de Saisie'!$J15="","",IF('Feuille de Saisie'!$C15="H",LOOKUP('Feuille de Saisie'!$M15,Parametres!$B$7:$B$27,Parametres!$A$7:$A$27),LOOKUP('Feuille de Saisie'!$M15,Parametres!$B$40:$B$60,Parametres!$A$40:$A$60)))</f>
        <v/>
      </c>
      <c r="G10" s="28" t="str">
        <f>IF('Feuille de Saisie'!$N15="","",IF('Feuille de Saisie'!$C15="H",LOOKUP('Feuille de Saisie'!$Q15,Parametres!$C$7:$C$27,Parametres!$A$7:$A$27),LOOKUP('Feuille de Saisie'!$Q15,Parametres!$C$40:$C$60,Parametres!$A$40:$A$60)))</f>
        <v/>
      </c>
      <c r="H10" s="28" t="str">
        <f>IF('Feuille de Saisie'!$R15="","",IF('Feuille de Saisie'!$C15="H",LOOKUP('Feuille de Saisie'!$R15,Parametres!$D$7:$D$27,Parametres!$A$7:$A$27),LOOKUP('Feuille de Saisie'!$R15,Parametres!$D$40:$D$60,Parametres!$A$40:$A$60)))</f>
        <v/>
      </c>
      <c r="I10" s="28" t="str">
        <f>IF('Feuille de Saisie'!$S15="","",IF('Feuille de Saisie'!$C15="H",LOOKUP('Feuille de Saisie'!$S15,Parametres!$E$7:$E$27,Parametres!$A$7:$A$27),LOOKUP('Feuille de Saisie'!$S15,Parametres!$E$40:$E$60,Parametres!$A$40:$A$60)))</f>
        <v/>
      </c>
      <c r="J10" s="28" t="str">
        <f>IF('Feuille de Saisie'!$T15="","",IF('Feuille de Saisie'!$C15="H",LOOKUP('Feuille de Saisie'!$T15,Parametres!$F$7:$F$27,Parametres!$A$7:$A$27),LOOKUP('Feuille de Saisie'!$T15,Parametres!$F$40:$F$60,Parametres!$A$40:$A$60)))</f>
        <v/>
      </c>
      <c r="K10" s="28" t="str">
        <f t="array" ref="K10">IF('Feuille de Saisie'!U15="","",IF('Feuille de Saisie'!$C15="H",IF(AND('Feuille de Saisie'!$N15&lt;Parametres!$G$8,'Feuille de Saisie'!$V15&gt;=Parametres!$H$8),"0",IF(AND('Feuille de Saisie'!$U15&gt;Parametres!$G$27,'Feuille de Saisie'!$V15=Parametres!$H$27),"20",INDEX(Parametres!$A$7:$A$27,MATCH(1,(Parametres!$G$7:$G$27='Feuille de Saisie'!$U15)*(Parametres!$H$7:$H$27='Feuille de Saisie'!$V15),0)))),IF(AND('Feuille de Saisie'!$U15&lt;Parametres!$G$41,'Feuille de Saisie'!$V15&gt;=Parametres!$H$41),"0",IF(AND('Feuille de Saisie'!$U15&gt;Parametres!$G$60,'Feuille de Saisie'!$V15=Parametres!$H$60),"20",INDEX(Parametres!$A$40:$A$60,MATCH(1,(Parametres!$G$40:$G$60='Feuille de Saisie'!$U15)*(Parametres!$H$40:$H$60='Feuille de Saisie'!$V15),0))))))</f>
        <v/>
      </c>
      <c r="L10" s="28" t="str">
        <f>IF('Feuille de Saisie'!$W15="","",IF('Feuille de Saisie'!$C15="H",LOOKUP('Feuille de Saisie'!$W15,Parametres!$I$7:$I$27,Parametres!$A$7:$A$27),LOOKUP('Feuille de Saisie'!$W15,Parametres!$I$40:$I$60,Parametres!$A$40:$A$60)))</f>
        <v/>
      </c>
      <c r="M10" s="28" t="str">
        <f>IF('Feuille de Saisie'!$X15="","",IF('Feuille de Saisie'!$C15="H",LOOKUP('Feuille de Saisie'!$X15,Parametres!$J$7:$J$27,Parametres!$A$7:$A$27),LOOKUP('Feuille de Saisie'!$X15,Parametres!$J$40:$J$60,Parametres!$A$40:$A$60)))</f>
        <v/>
      </c>
      <c r="N10" s="28" t="str">
        <f>IF('Feuille de Saisie'!$Y15="","",IF('Feuille de Saisie'!$C15="H",LOOKUP('Feuille de Saisie'!$Y15,Parametres!$K$7:$K$27,Parametres!$A$7:$A$27),LOOKUP('Feuille de Saisie'!$Y15,Parametres!$K$40:$K$60,Parametres!$A$40:$A$60)))</f>
        <v/>
      </c>
      <c r="O10" s="28" t="str">
        <f>IF('Feuille de Saisie'!$AC15="","",IF('Feuille de Saisie'!$C15="H",IF('Feuille de Saisie'!$AC15&lt;Parametres!$Q$7,"20",LOOKUP('Feuille de Saisie'!$AC15,Parametres!$Q$7:$Q$27,Parametres!$P$7:$P$27)),IF('Feuille de Saisie'!$AC15&lt;Parametres!$Q$40,"20",LOOKUP('Feuille de Saisie'!$AC15,Parametres!$Q$40:$Q$60,Parametres!$P$40:$P$60))))</f>
        <v/>
      </c>
      <c r="P10" s="28" t="str">
        <f>IF('Feuille de Saisie'!$AG15="","",IF('Feuille de Saisie'!$C15="H",IF('Feuille de Saisie'!$AG15&lt;Parametres!$U$7,"20",LOOKUP('Feuille de Saisie'!$AG15,Parametres!$U$7:$U$27,Parametres!$P$7:$P$27)),IF('Feuille de Saisie'!$AG15&lt;Parametres!$U$40,"20",LOOKUP('Feuille de Saisie'!$AG15,Parametres!$U$40:$U$60,Parametres!$P$40:$P$60))))</f>
        <v/>
      </c>
      <c r="Q10" s="115" t="e">
        <f t="shared" si="0"/>
        <v>#DIV/0!</v>
      </c>
      <c r="R10" s="96">
        <f>'Feuille de Saisie'!AC15</f>
        <v>0</v>
      </c>
      <c r="S10" s="96">
        <f>'Feuille de Saisie'!AG15</f>
        <v>0</v>
      </c>
      <c r="U10" s="92" t="s">
        <v>132</v>
      </c>
      <c r="V10" s="28">
        <f>VLOOKUP(V$3,C$5:P$35,10,0)</f>
        <v>14</v>
      </c>
    </row>
    <row r="11" spans="1:22" x14ac:dyDescent="0.2">
      <c r="C11" s="27" t="str">
        <f>CONCATENATE('Feuille de Saisie'!A16," ",'Feuille de Saisie'!B16)</f>
        <v xml:space="preserve"> </v>
      </c>
      <c r="D11" s="27" t="str">
        <f>IF('Feuille de Saisie'!$C16="","",'Feuille de Saisie'!$C16)</f>
        <v/>
      </c>
      <c r="E11" s="66" t="str">
        <f>IF('Feuille de Saisie'!$D16="","",'Feuille de Saisie'!$D16)</f>
        <v/>
      </c>
      <c r="F11" s="28" t="str">
        <f>IF('Feuille de Saisie'!$J16="","",IF('Feuille de Saisie'!$C16="H",LOOKUP('Feuille de Saisie'!$M16,Parametres!$B$7:$B$27,Parametres!$A$7:$A$27),LOOKUP('Feuille de Saisie'!$M16,Parametres!$B$40:$B$60,Parametres!$A$40:$A$60)))</f>
        <v/>
      </c>
      <c r="G11" s="28" t="str">
        <f>IF('Feuille de Saisie'!$N16="","",IF('Feuille de Saisie'!$C16="H",LOOKUP('Feuille de Saisie'!$Q16,Parametres!$C$7:$C$27,Parametres!$A$7:$A$27),LOOKUP('Feuille de Saisie'!$Q16,Parametres!$C$40:$C$60,Parametres!$A$40:$A$60)))</f>
        <v/>
      </c>
      <c r="H11" s="28" t="str">
        <f>IF('Feuille de Saisie'!$R16="","",IF('Feuille de Saisie'!$C16="H",LOOKUP('Feuille de Saisie'!$R16,Parametres!$D$7:$D$27,Parametres!$A$7:$A$27),LOOKUP('Feuille de Saisie'!$R16,Parametres!$D$40:$D$60,Parametres!$A$40:$A$60)))</f>
        <v/>
      </c>
      <c r="I11" s="28" t="str">
        <f>IF('Feuille de Saisie'!$S16="","",IF('Feuille de Saisie'!$C16="H",LOOKUP('Feuille de Saisie'!$S16,Parametres!$E$7:$E$27,Parametres!$A$7:$A$27),LOOKUP('Feuille de Saisie'!$S16,Parametres!$E$40:$E$60,Parametres!$A$40:$A$60)))</f>
        <v/>
      </c>
      <c r="J11" s="28" t="str">
        <f>IF('Feuille de Saisie'!$T16="","",IF('Feuille de Saisie'!$C16="H",LOOKUP('Feuille de Saisie'!$T16,Parametres!$F$7:$F$27,Parametres!$A$7:$A$27),LOOKUP('Feuille de Saisie'!$T16,Parametres!$F$40:$F$60,Parametres!$A$40:$A$60)))</f>
        <v/>
      </c>
      <c r="K11" s="28" t="str">
        <f t="array" ref="K11">IF('Feuille de Saisie'!U16="","",IF('Feuille de Saisie'!$C16="H",IF(AND('Feuille de Saisie'!$N16&lt;Parametres!$G$8,'Feuille de Saisie'!$V16&gt;=Parametres!$H$8),"0",IF(AND('Feuille de Saisie'!$U16&gt;Parametres!$G$27,'Feuille de Saisie'!$V16=Parametres!$H$27),"20",INDEX(Parametres!$A$7:$A$27,MATCH(1,(Parametres!$G$7:$G$27='Feuille de Saisie'!$U16)*(Parametres!$H$7:$H$27='Feuille de Saisie'!$V16),0)))),IF(AND('Feuille de Saisie'!$U16&lt;Parametres!$G$41,'Feuille de Saisie'!$V16&gt;=Parametres!$H$41),"0",IF(AND('Feuille de Saisie'!$U16&gt;Parametres!$G$60,'Feuille de Saisie'!$V16=Parametres!$H$60),"20",INDEX(Parametres!$A$40:$A$60,MATCH(1,(Parametres!$G$40:$G$60='Feuille de Saisie'!$U16)*(Parametres!$H$40:$H$60='Feuille de Saisie'!$V16),0))))))</f>
        <v/>
      </c>
      <c r="L11" s="28" t="str">
        <f>IF('Feuille de Saisie'!$W16="","",IF('Feuille de Saisie'!$C16="H",LOOKUP('Feuille de Saisie'!$W16,Parametres!$I$7:$I$27,Parametres!$A$7:$A$27),LOOKUP('Feuille de Saisie'!$W16,Parametres!$I$40:$I$60,Parametres!$A$40:$A$60)))</f>
        <v/>
      </c>
      <c r="M11" s="28" t="str">
        <f>IF('Feuille de Saisie'!$X16="","",IF('Feuille de Saisie'!$C16="H",LOOKUP('Feuille de Saisie'!$X16,Parametres!$J$7:$J$27,Parametres!$A$7:$A$27),LOOKUP('Feuille de Saisie'!$X16,Parametres!$J$40:$J$60,Parametres!$A$40:$A$60)))</f>
        <v/>
      </c>
      <c r="N11" s="28" t="str">
        <f>IF('Feuille de Saisie'!$Y16="","",IF('Feuille de Saisie'!$C16="H",LOOKUP('Feuille de Saisie'!$Y16,Parametres!$K$7:$K$27,Parametres!$A$7:$A$27),LOOKUP('Feuille de Saisie'!$Y16,Parametres!$K$40:$K$60,Parametres!$A$40:$A$60)))</f>
        <v/>
      </c>
      <c r="O11" s="28" t="str">
        <f>IF('Feuille de Saisie'!$AC16="","",IF('Feuille de Saisie'!$C16="H",IF('Feuille de Saisie'!$AC16&lt;Parametres!$Q$7,"20",LOOKUP('Feuille de Saisie'!$AC16,Parametres!$Q$7:$Q$27,Parametres!$P$7:$P$27)),IF('Feuille de Saisie'!$AC16&lt;Parametres!$Q$40,"20",LOOKUP('Feuille de Saisie'!$AC16,Parametres!$Q$40:$Q$60,Parametres!$P$40:$P$60))))</f>
        <v/>
      </c>
      <c r="P11" s="28" t="str">
        <f>IF('Feuille de Saisie'!$AG16="","",IF('Feuille de Saisie'!$C16="H",IF('Feuille de Saisie'!$AG16&lt;Parametres!$U$7,"20",LOOKUP('Feuille de Saisie'!$AG16,Parametres!$U$7:$U$27,Parametres!$P$7:$P$27)),IF('Feuille de Saisie'!$AG16&lt;Parametres!$U$40,"20",LOOKUP('Feuille de Saisie'!$AG16,Parametres!$U$40:$U$60,Parametres!$P$40:$P$60))))</f>
        <v/>
      </c>
      <c r="Q11" s="115" t="e">
        <f t="shared" si="0"/>
        <v>#DIV/0!</v>
      </c>
      <c r="R11" s="96">
        <f>'Feuille de Saisie'!AC16</f>
        <v>0</v>
      </c>
      <c r="S11" s="96">
        <f>'Feuille de Saisie'!AG16</f>
        <v>0</v>
      </c>
      <c r="U11" s="93" t="s">
        <v>133</v>
      </c>
      <c r="V11" s="28">
        <f>VLOOKUP(V$3,C$5:P$35,11,0)</f>
        <v>12</v>
      </c>
    </row>
    <row r="12" spans="1:22" x14ac:dyDescent="0.2">
      <c r="C12" s="27" t="str">
        <f>CONCATENATE('Feuille de Saisie'!A17," ",'Feuille de Saisie'!B17)</f>
        <v xml:space="preserve"> </v>
      </c>
      <c r="D12" s="27" t="str">
        <f>IF('Feuille de Saisie'!$C17="","",'Feuille de Saisie'!$C17)</f>
        <v/>
      </c>
      <c r="E12" s="66" t="str">
        <f>IF('Feuille de Saisie'!$D17="","",'Feuille de Saisie'!$D17)</f>
        <v/>
      </c>
      <c r="F12" s="28" t="str">
        <f>IF('Feuille de Saisie'!$J17="","",IF('Feuille de Saisie'!$C17="H",LOOKUP('Feuille de Saisie'!$M17,Parametres!$B$7:$B$27,Parametres!$A$7:$A$27),LOOKUP('Feuille de Saisie'!$M17,Parametres!$B$40:$B$60,Parametres!$A$40:$A$60)))</f>
        <v/>
      </c>
      <c r="G12" s="28" t="str">
        <f>IF('Feuille de Saisie'!$N17="","",IF('Feuille de Saisie'!$C17="H",LOOKUP('Feuille de Saisie'!$Q17,Parametres!$C$7:$C$27,Parametres!$A$7:$A$27),LOOKUP('Feuille de Saisie'!$Q17,Parametres!$C$40:$C$60,Parametres!$A$40:$A$60)))</f>
        <v/>
      </c>
      <c r="H12" s="28" t="str">
        <f>IF('Feuille de Saisie'!$R17="","",IF('Feuille de Saisie'!$C17="H",LOOKUP('Feuille de Saisie'!$R17,Parametres!$D$7:$D$27,Parametres!$A$7:$A$27),LOOKUP('Feuille de Saisie'!$R17,Parametres!$D$40:$D$60,Parametres!$A$40:$A$60)))</f>
        <v/>
      </c>
      <c r="I12" s="28" t="str">
        <f>IF('Feuille de Saisie'!$S17="","",IF('Feuille de Saisie'!$C17="H",LOOKUP('Feuille de Saisie'!$S17,Parametres!$E$7:$E$27,Parametres!$A$7:$A$27),LOOKUP('Feuille de Saisie'!$S17,Parametres!$E$40:$E$60,Parametres!$A$40:$A$60)))</f>
        <v/>
      </c>
      <c r="J12" s="28" t="str">
        <f>IF('Feuille de Saisie'!$T17="","",IF('Feuille de Saisie'!$C17="H",LOOKUP('Feuille de Saisie'!$T17,Parametres!$F$7:$F$27,Parametres!$A$7:$A$27),LOOKUP('Feuille de Saisie'!$T17,Parametres!$F$40:$F$60,Parametres!$A$40:$A$60)))</f>
        <v/>
      </c>
      <c r="K12" s="28" t="str">
        <f t="array" ref="K12">IF('Feuille de Saisie'!U17="","",IF('Feuille de Saisie'!$C17="H",IF(AND('Feuille de Saisie'!$N17&lt;Parametres!$G$8,'Feuille de Saisie'!$V17&gt;=Parametres!$H$8),"0",IF(AND('Feuille de Saisie'!$U17&gt;Parametres!$G$27,'Feuille de Saisie'!$V17=Parametres!$H$27),"20",INDEX(Parametres!$A$7:$A$27,MATCH(1,(Parametres!$G$7:$G$27='Feuille de Saisie'!$U17)*(Parametres!$H$7:$H$27='Feuille de Saisie'!$V17),0)))),IF(AND('Feuille de Saisie'!$U17&lt;Parametres!$G$41,'Feuille de Saisie'!$V17&gt;=Parametres!$H$41),"0",IF(AND('Feuille de Saisie'!$U17&gt;Parametres!$G$60,'Feuille de Saisie'!$V17=Parametres!$H$60),"20",INDEX(Parametres!$A$40:$A$60,MATCH(1,(Parametres!$G$40:$G$60='Feuille de Saisie'!$U17)*(Parametres!$H$40:$H$60='Feuille de Saisie'!$V17),0))))))</f>
        <v/>
      </c>
      <c r="L12" s="28" t="str">
        <f>IF('Feuille de Saisie'!$W17="","",IF('Feuille de Saisie'!$C17="H",LOOKUP('Feuille de Saisie'!$W17,Parametres!$I$7:$I$27,Parametres!$A$7:$A$27),LOOKUP('Feuille de Saisie'!$W17,Parametres!$I$40:$I$60,Parametres!$A$40:$A$60)))</f>
        <v/>
      </c>
      <c r="M12" s="28" t="str">
        <f>IF('Feuille de Saisie'!$X17="","",IF('Feuille de Saisie'!$C17="H",LOOKUP('Feuille de Saisie'!$X17,Parametres!$J$7:$J$27,Parametres!$A$7:$A$27),LOOKUP('Feuille de Saisie'!$X17,Parametres!$J$40:$J$60,Parametres!$A$40:$A$60)))</f>
        <v/>
      </c>
      <c r="N12" s="28" t="str">
        <f>IF('Feuille de Saisie'!$Y17="","",IF('Feuille de Saisie'!$C17="H",LOOKUP('Feuille de Saisie'!$Y17,Parametres!$K$7:$K$27,Parametres!$A$7:$A$27),LOOKUP('Feuille de Saisie'!$Y17,Parametres!$K$40:$K$60,Parametres!$A$40:$A$60)))</f>
        <v/>
      </c>
      <c r="O12" s="28" t="str">
        <f>IF('Feuille de Saisie'!$AC17="","",IF('Feuille de Saisie'!$C17="H",IF('Feuille de Saisie'!$AC17&lt;Parametres!$Q$7,"20",LOOKUP('Feuille de Saisie'!$AC17,Parametres!$Q$7:$Q$27,Parametres!$P$7:$P$27)),IF('Feuille de Saisie'!$AC17&lt;Parametres!$Q$40,"20",LOOKUP('Feuille de Saisie'!$AC17,Parametres!$Q$40:$Q$60,Parametres!$P$40:$P$60))))</f>
        <v/>
      </c>
      <c r="P12" s="28" t="str">
        <f>IF('Feuille de Saisie'!$AG17="","",IF('Feuille de Saisie'!$C17="H",IF('Feuille de Saisie'!$AG17&lt;Parametres!$U$7,"20",LOOKUP('Feuille de Saisie'!$AG17,Parametres!$U$7:$U$27,Parametres!$P$7:$P$27)),IF('Feuille de Saisie'!$AG17&lt;Parametres!$U$40,"20",LOOKUP('Feuille de Saisie'!$AG17,Parametres!$U$40:$U$60,Parametres!$P$40:$P$60))))</f>
        <v/>
      </c>
      <c r="Q12" s="115" t="e">
        <f t="shared" si="0"/>
        <v>#DIV/0!</v>
      </c>
      <c r="R12" s="96">
        <f>'Feuille de Saisie'!AC17</f>
        <v>0</v>
      </c>
      <c r="S12" s="96">
        <f>'Feuille de Saisie'!AG17</f>
        <v>0</v>
      </c>
      <c r="U12" s="92" t="s">
        <v>134</v>
      </c>
      <c r="V12" s="28">
        <f>VLOOKUP(V$3,C$5:P$35,12,0)</f>
        <v>15</v>
      </c>
    </row>
    <row r="13" spans="1:22" x14ac:dyDescent="0.2">
      <c r="C13" s="27" t="str">
        <f>CONCATENATE('Feuille de Saisie'!A18," ",'Feuille de Saisie'!B18)</f>
        <v xml:space="preserve"> </v>
      </c>
      <c r="D13" s="27" t="str">
        <f>IF('Feuille de Saisie'!$C18="","",'Feuille de Saisie'!$C18)</f>
        <v/>
      </c>
      <c r="E13" s="66" t="str">
        <f>IF('Feuille de Saisie'!$D18="","",'Feuille de Saisie'!$D18)</f>
        <v/>
      </c>
      <c r="F13" s="28" t="str">
        <f>IF('Feuille de Saisie'!$J18="","",IF('Feuille de Saisie'!$C18="H",LOOKUP('Feuille de Saisie'!$M18,Parametres!$B$7:$B$27,Parametres!$A$7:$A$27),LOOKUP('Feuille de Saisie'!$M18,Parametres!$B$40:$B$60,Parametres!$A$40:$A$60)))</f>
        <v/>
      </c>
      <c r="G13" s="28" t="str">
        <f>IF('Feuille de Saisie'!$N18="","",IF('Feuille de Saisie'!$C18="H",LOOKUP('Feuille de Saisie'!$Q18,Parametres!$C$7:$C$27,Parametres!$A$7:$A$27),LOOKUP('Feuille de Saisie'!$Q18,Parametres!$C$40:$C$60,Parametres!$A$40:$A$60)))</f>
        <v/>
      </c>
      <c r="H13" s="28" t="str">
        <f>IF('Feuille de Saisie'!$R18="","",IF('Feuille de Saisie'!$C18="H",LOOKUP('Feuille de Saisie'!$R18,Parametres!$D$7:$D$27,Parametres!$A$7:$A$27),LOOKUP('Feuille de Saisie'!$R18,Parametres!$D$40:$D$60,Parametres!$A$40:$A$60)))</f>
        <v/>
      </c>
      <c r="I13" s="28" t="str">
        <f>IF('Feuille de Saisie'!$S18="","",IF('Feuille de Saisie'!$C18="H",LOOKUP('Feuille de Saisie'!$S18,Parametres!$E$7:$E$27,Parametres!$A$7:$A$27),LOOKUP('Feuille de Saisie'!$S18,Parametres!$E$40:$E$60,Parametres!$A$40:$A$60)))</f>
        <v/>
      </c>
      <c r="J13" s="28" t="str">
        <f>IF('Feuille de Saisie'!$T18="","",IF('Feuille de Saisie'!$C18="H",LOOKUP('Feuille de Saisie'!$T18,Parametres!$F$7:$F$27,Parametres!$A$7:$A$27),LOOKUP('Feuille de Saisie'!$T18,Parametres!$F$40:$F$60,Parametres!$A$40:$A$60)))</f>
        <v/>
      </c>
      <c r="K13" s="28" t="str">
        <f t="array" ref="K13">IF('Feuille de Saisie'!U18="","",IF('Feuille de Saisie'!$C18="H",IF(AND('Feuille de Saisie'!$N18&lt;Parametres!$G$8,'Feuille de Saisie'!$V18&gt;=Parametres!$H$8),"0",IF(AND('Feuille de Saisie'!$U18&gt;Parametres!$G$27,'Feuille de Saisie'!$V18=Parametres!$H$27),"20",INDEX(Parametres!$A$7:$A$27,MATCH(1,(Parametres!$G$7:$G$27='Feuille de Saisie'!$U18)*(Parametres!$H$7:$H$27='Feuille de Saisie'!$V18),0)))),IF(AND('Feuille de Saisie'!$U18&lt;Parametres!$G$41,'Feuille de Saisie'!$V18&gt;=Parametres!$H$41),"0",IF(AND('Feuille de Saisie'!$U18&gt;Parametres!$G$60,'Feuille de Saisie'!$V18=Parametres!$H$60),"20",INDEX(Parametres!$A$40:$A$60,MATCH(1,(Parametres!$G$40:$G$60='Feuille de Saisie'!$U18)*(Parametres!$H$40:$H$60='Feuille de Saisie'!$V18),0))))))</f>
        <v/>
      </c>
      <c r="L13" s="28" t="str">
        <f>IF('Feuille de Saisie'!$W18="","",IF('Feuille de Saisie'!$C18="H",LOOKUP('Feuille de Saisie'!$W18,Parametres!$I$7:$I$27,Parametres!$A$7:$A$27),LOOKUP('Feuille de Saisie'!$W18,Parametres!$I$40:$I$60,Parametres!$A$40:$A$60)))</f>
        <v/>
      </c>
      <c r="M13" s="28" t="str">
        <f>IF('Feuille de Saisie'!$X18="","",IF('Feuille de Saisie'!$C18="H",LOOKUP('Feuille de Saisie'!$X18,Parametres!$J$7:$J$27,Parametres!$A$7:$A$27),LOOKUP('Feuille de Saisie'!$X18,Parametres!$J$40:$J$60,Parametres!$A$40:$A$60)))</f>
        <v/>
      </c>
      <c r="N13" s="28" t="str">
        <f>IF('Feuille de Saisie'!$Y18="","",IF('Feuille de Saisie'!$C18="H",LOOKUP('Feuille de Saisie'!$Y18,Parametres!$K$7:$K$27,Parametres!$A$7:$A$27),LOOKUP('Feuille de Saisie'!$Y18,Parametres!$K$40:$K$60,Parametres!$A$40:$A$60)))</f>
        <v/>
      </c>
      <c r="O13" s="28" t="str">
        <f>IF('Feuille de Saisie'!$AC18="","",IF('Feuille de Saisie'!$C18="H",IF('Feuille de Saisie'!$AC18&lt;Parametres!$Q$7,"20",LOOKUP('Feuille de Saisie'!$AC18,Parametres!$Q$7:$Q$27,Parametres!$P$7:$P$27)),IF('Feuille de Saisie'!$AC18&lt;Parametres!$Q$40,"20",LOOKUP('Feuille de Saisie'!$AC18,Parametres!$Q$40:$Q$60,Parametres!$P$40:$P$60))))</f>
        <v/>
      </c>
      <c r="P13" s="28" t="str">
        <f>IF('Feuille de Saisie'!$AG18="","",IF('Feuille de Saisie'!$C18="H",IF('Feuille de Saisie'!$AG18&lt;Parametres!$U$7,"20",LOOKUP('Feuille de Saisie'!$AG18,Parametres!$U$7:$U$27,Parametres!$P$7:$P$27)),IF('Feuille de Saisie'!$AG18&lt;Parametres!$U$40,"20",LOOKUP('Feuille de Saisie'!$AG18,Parametres!$U$40:$U$60,Parametres!$P$40:$P$60))))</f>
        <v/>
      </c>
      <c r="Q13" s="115" t="e">
        <f t="shared" si="0"/>
        <v>#DIV/0!</v>
      </c>
      <c r="R13" s="96">
        <f>'Feuille de Saisie'!AC18</f>
        <v>0</v>
      </c>
      <c r="S13" s="96">
        <f>'Feuille de Saisie'!AG18</f>
        <v>0</v>
      </c>
      <c r="U13" s="93" t="s">
        <v>135</v>
      </c>
      <c r="V13" s="28">
        <f>VLOOKUP(V$3,C$5:P$35,13,0)</f>
        <v>18</v>
      </c>
    </row>
    <row r="14" spans="1:22" x14ac:dyDescent="0.2">
      <c r="C14" s="27" t="str">
        <f>CONCATENATE('Feuille de Saisie'!A19," ",'Feuille de Saisie'!B19)</f>
        <v xml:space="preserve"> </v>
      </c>
      <c r="D14" s="27" t="str">
        <f>IF('Feuille de Saisie'!$C19="","",'Feuille de Saisie'!$C19)</f>
        <v/>
      </c>
      <c r="E14" s="66" t="str">
        <f>IF('Feuille de Saisie'!$D19="","",'Feuille de Saisie'!$D19)</f>
        <v/>
      </c>
      <c r="F14" s="28" t="str">
        <f>IF('Feuille de Saisie'!$J19="","",IF('Feuille de Saisie'!$C19="H",LOOKUP('Feuille de Saisie'!$M19,Parametres!$B$7:$B$27,Parametres!$A$7:$A$27),LOOKUP('Feuille de Saisie'!$M19,Parametres!$B$40:$B$60,Parametres!$A$40:$A$60)))</f>
        <v/>
      </c>
      <c r="G14" s="28" t="str">
        <f>IF('Feuille de Saisie'!$N19="","",IF('Feuille de Saisie'!$C19="H",LOOKUP('Feuille de Saisie'!$Q19,Parametres!$C$7:$C$27,Parametres!$A$7:$A$27),LOOKUP('Feuille de Saisie'!$Q19,Parametres!$C$40:$C$60,Parametres!$A$40:$A$60)))</f>
        <v/>
      </c>
      <c r="H14" s="28" t="str">
        <f>IF('Feuille de Saisie'!$R19="","",IF('Feuille de Saisie'!$C19="H",LOOKUP('Feuille de Saisie'!$R19,Parametres!$D$7:$D$27,Parametres!$A$7:$A$27),LOOKUP('Feuille de Saisie'!$R19,Parametres!$D$40:$D$60,Parametres!$A$40:$A$60)))</f>
        <v/>
      </c>
      <c r="I14" s="28" t="str">
        <f>IF('Feuille de Saisie'!$S19="","",IF('Feuille de Saisie'!$C19="H",LOOKUP('Feuille de Saisie'!$S19,Parametres!$E$7:$E$27,Parametres!$A$7:$A$27),LOOKUP('Feuille de Saisie'!$S19,Parametres!$E$40:$E$60,Parametres!$A$40:$A$60)))</f>
        <v/>
      </c>
      <c r="J14" s="28" t="str">
        <f>IF('Feuille de Saisie'!$T19="","",IF('Feuille de Saisie'!$C19="H",LOOKUP('Feuille de Saisie'!$T19,Parametres!$F$7:$F$27,Parametres!$A$7:$A$27),LOOKUP('Feuille de Saisie'!$T19,Parametres!$F$40:$F$60,Parametres!$A$40:$A$60)))</f>
        <v/>
      </c>
      <c r="K14" s="28" t="str">
        <f t="array" ref="K14">IF('Feuille de Saisie'!U19="","",IF('Feuille de Saisie'!$C19="H",IF(AND('Feuille de Saisie'!$N19&lt;Parametres!$G$8,'Feuille de Saisie'!$V19&gt;=Parametres!$H$8),"0",IF(AND('Feuille de Saisie'!$U19&gt;Parametres!$G$27,'Feuille de Saisie'!$V19=Parametres!$H$27),"20",INDEX(Parametres!$A$7:$A$27,MATCH(1,(Parametres!$G$7:$G$27='Feuille de Saisie'!$U19)*(Parametres!$H$7:$H$27='Feuille de Saisie'!$V19),0)))),IF(AND('Feuille de Saisie'!$U19&lt;Parametres!$G$41,'Feuille de Saisie'!$V19&gt;=Parametres!$H$41),"0",IF(AND('Feuille de Saisie'!$U19&gt;Parametres!$G$60,'Feuille de Saisie'!$V19=Parametres!$H$60),"20",INDEX(Parametres!$A$40:$A$60,MATCH(1,(Parametres!$G$40:$G$60='Feuille de Saisie'!$U19)*(Parametres!$H$40:$H$60='Feuille de Saisie'!$V19),0))))))</f>
        <v/>
      </c>
      <c r="L14" s="28" t="str">
        <f>IF('Feuille de Saisie'!$W19="","",IF('Feuille de Saisie'!$C19="H",LOOKUP('Feuille de Saisie'!$W19,Parametres!$I$7:$I$27,Parametres!$A$7:$A$27),LOOKUP('Feuille de Saisie'!$W19,Parametres!$I$40:$I$60,Parametres!$A$40:$A$60)))</f>
        <v/>
      </c>
      <c r="M14" s="28" t="str">
        <f>IF('Feuille de Saisie'!$X19="","",IF('Feuille de Saisie'!$C19="H",LOOKUP('Feuille de Saisie'!$X19,Parametres!$J$7:$J$27,Parametres!$A$7:$A$27),LOOKUP('Feuille de Saisie'!$X19,Parametres!$J$40:$J$60,Parametres!$A$40:$A$60)))</f>
        <v/>
      </c>
      <c r="N14" s="28" t="str">
        <f>IF('Feuille de Saisie'!$Y19="","",IF('Feuille de Saisie'!$C19="H",LOOKUP('Feuille de Saisie'!$Y19,Parametres!$K$7:$K$27,Parametres!$A$7:$A$27),LOOKUP('Feuille de Saisie'!$Y19,Parametres!$K$40:$K$60,Parametres!$A$40:$A$60)))</f>
        <v/>
      </c>
      <c r="O14" s="28" t="str">
        <f>IF('Feuille de Saisie'!$AC19="","",IF('Feuille de Saisie'!$C19="H",IF('Feuille de Saisie'!$AC19&lt;Parametres!$Q$7,"20",LOOKUP('Feuille de Saisie'!$AC19,Parametres!$Q$7:$Q$27,Parametres!$P$7:$P$27)),IF('Feuille de Saisie'!$AC19&lt;Parametres!$Q$40,"20",LOOKUP('Feuille de Saisie'!$AC19,Parametres!$Q$40:$Q$60,Parametres!$P$40:$P$60))))</f>
        <v/>
      </c>
      <c r="P14" s="28" t="str">
        <f>IF('Feuille de Saisie'!$AG19="","",IF('Feuille de Saisie'!$C19="H",IF('Feuille de Saisie'!$AG19&lt;Parametres!$U$7,"20",LOOKUP('Feuille de Saisie'!$AG19,Parametres!$U$7:$U$27,Parametres!$P$7:$P$27)),IF('Feuille de Saisie'!$AG19&lt;Parametres!$U$40,"20",LOOKUP('Feuille de Saisie'!$AG19,Parametres!$U$40:$U$60,Parametres!$P$40:$P$60))))</f>
        <v/>
      </c>
      <c r="Q14" s="115" t="e">
        <f t="shared" si="0"/>
        <v>#DIV/0!</v>
      </c>
      <c r="R14" s="96">
        <f>'Feuille de Saisie'!AC19</f>
        <v>0</v>
      </c>
      <c r="S14" s="96">
        <f>'Feuille de Saisie'!AG19</f>
        <v>0</v>
      </c>
      <c r="U14" s="92" t="s">
        <v>136</v>
      </c>
      <c r="V14" s="28">
        <f>VLOOKUP(V$3,C$5:P$35,14,0)</f>
        <v>12</v>
      </c>
    </row>
    <row r="15" spans="1:22" x14ac:dyDescent="0.2">
      <c r="C15" s="27" t="str">
        <f>CONCATENATE('Feuille de Saisie'!A20," ",'Feuille de Saisie'!B20)</f>
        <v xml:space="preserve"> </v>
      </c>
      <c r="D15" s="27" t="str">
        <f>IF('Feuille de Saisie'!$C20="","",'Feuille de Saisie'!$C20)</f>
        <v/>
      </c>
      <c r="E15" s="66" t="str">
        <f>IF('Feuille de Saisie'!$D20="","",'Feuille de Saisie'!$D20)</f>
        <v/>
      </c>
      <c r="F15" s="28" t="str">
        <f>IF('Feuille de Saisie'!$J20="","",IF('Feuille de Saisie'!$C20="H",LOOKUP('Feuille de Saisie'!$M20,Parametres!$B$7:$B$27,Parametres!$A$7:$A$27),LOOKUP('Feuille de Saisie'!$M20,Parametres!$B$40:$B$60,Parametres!$A$40:$A$60)))</f>
        <v/>
      </c>
      <c r="G15" s="28" t="str">
        <f>IF('Feuille de Saisie'!$N20="","",IF('Feuille de Saisie'!$C20="H",LOOKUP('Feuille de Saisie'!$Q20,Parametres!$C$7:$C$27,Parametres!$A$7:$A$27),LOOKUP('Feuille de Saisie'!$Q20,Parametres!$C$40:$C$60,Parametres!$A$40:$A$60)))</f>
        <v/>
      </c>
      <c r="H15" s="28" t="str">
        <f>IF('Feuille de Saisie'!$R20="","",IF('Feuille de Saisie'!$C20="H",LOOKUP('Feuille de Saisie'!$R20,Parametres!$D$7:$D$27,Parametres!$A$7:$A$27),LOOKUP('Feuille de Saisie'!$R20,Parametres!$D$40:$D$60,Parametres!$A$40:$A$60)))</f>
        <v/>
      </c>
      <c r="I15" s="28" t="str">
        <f>IF('Feuille de Saisie'!$S20="","",IF('Feuille de Saisie'!$C20="H",LOOKUP('Feuille de Saisie'!$S20,Parametres!$E$7:$E$27,Parametres!$A$7:$A$27),LOOKUP('Feuille de Saisie'!$S20,Parametres!$E$40:$E$60,Parametres!$A$40:$A$60)))</f>
        <v/>
      </c>
      <c r="J15" s="28" t="str">
        <f>IF('Feuille de Saisie'!$T20="","",IF('Feuille de Saisie'!$C20="H",LOOKUP('Feuille de Saisie'!$T20,Parametres!$F$7:$F$27,Parametres!$A$7:$A$27),LOOKUP('Feuille de Saisie'!$T20,Parametres!$F$40:$F$60,Parametres!$A$40:$A$60)))</f>
        <v/>
      </c>
      <c r="K15" s="28" t="str">
        <f t="array" ref="K15">IF('Feuille de Saisie'!U20="","",IF('Feuille de Saisie'!$C20="H",IF(AND('Feuille de Saisie'!$N20&lt;Parametres!$G$8,'Feuille de Saisie'!$V20&gt;=Parametres!$H$8),"0",IF(AND('Feuille de Saisie'!$U20&gt;Parametres!$G$27,'Feuille de Saisie'!$V20=Parametres!$H$27),"20",INDEX(Parametres!$A$7:$A$27,MATCH(1,(Parametres!$G$7:$G$27='Feuille de Saisie'!$U20)*(Parametres!$H$7:$H$27='Feuille de Saisie'!$V20),0)))),IF(AND('Feuille de Saisie'!$U20&lt;Parametres!$G$41,'Feuille de Saisie'!$V20&gt;=Parametres!$H$41),"0",IF(AND('Feuille de Saisie'!$U20&gt;Parametres!$G$60,'Feuille de Saisie'!$V20=Parametres!$H$60),"20",INDEX(Parametres!$A$40:$A$60,MATCH(1,(Parametres!$G$40:$G$60='Feuille de Saisie'!$U20)*(Parametres!$H$40:$H$60='Feuille de Saisie'!$V20),0))))))</f>
        <v/>
      </c>
      <c r="L15" s="28" t="str">
        <f>IF('Feuille de Saisie'!$W20="","",IF('Feuille de Saisie'!$C20="H",LOOKUP('Feuille de Saisie'!$W20,Parametres!$I$7:$I$27,Parametres!$A$7:$A$27),LOOKUP('Feuille de Saisie'!$W20,Parametres!$I$40:$I$60,Parametres!$A$40:$A$60)))</f>
        <v/>
      </c>
      <c r="M15" s="28" t="str">
        <f>IF('Feuille de Saisie'!$X20="","",IF('Feuille de Saisie'!$C20="H",LOOKUP('Feuille de Saisie'!$X20,Parametres!$J$7:$J$27,Parametres!$A$7:$A$27),LOOKUP('Feuille de Saisie'!$X20,Parametres!$J$40:$J$60,Parametres!$A$40:$A$60)))</f>
        <v/>
      </c>
      <c r="N15" s="28" t="str">
        <f>IF('Feuille de Saisie'!$Y20="","",IF('Feuille de Saisie'!$C20="H",LOOKUP('Feuille de Saisie'!$Y20,Parametres!$K$7:$K$27,Parametres!$A$7:$A$27),LOOKUP('Feuille de Saisie'!$Y20,Parametres!$K$40:$K$60,Parametres!$A$40:$A$60)))</f>
        <v/>
      </c>
      <c r="O15" s="28" t="str">
        <f>IF('Feuille de Saisie'!$AC20="","",IF('Feuille de Saisie'!$C20="H",IF('Feuille de Saisie'!$AC20&lt;Parametres!$Q$7,"20",LOOKUP('Feuille de Saisie'!$AC20,Parametres!$Q$7:$Q$27,Parametres!$P$7:$P$27)),IF('Feuille de Saisie'!$AC20&lt;Parametres!$Q$40,"20",LOOKUP('Feuille de Saisie'!$AC20,Parametres!$Q$40:$Q$60,Parametres!$P$40:$P$60))))</f>
        <v/>
      </c>
      <c r="P15" s="28" t="str">
        <f>IF('Feuille de Saisie'!$AG20="","",IF('Feuille de Saisie'!$C20="H",IF('Feuille de Saisie'!$AG20&lt;Parametres!$U$7,"20",LOOKUP('Feuille de Saisie'!$AG20,Parametres!$U$7:$U$27,Parametres!$P$7:$P$27)),IF('Feuille de Saisie'!$AG20&lt;Parametres!$U$40,"20",LOOKUP('Feuille de Saisie'!$AG20,Parametres!$U$40:$U$60,Parametres!$P$40:$P$60))))</f>
        <v/>
      </c>
      <c r="Q15" s="115" t="e">
        <f t="shared" si="0"/>
        <v>#DIV/0!</v>
      </c>
      <c r="R15" s="96">
        <f>'Feuille de Saisie'!AC20</f>
        <v>0</v>
      </c>
      <c r="S15" s="96">
        <f>'Feuille de Saisie'!AG20</f>
        <v>0</v>
      </c>
    </row>
    <row r="16" spans="1:22" x14ac:dyDescent="0.2">
      <c r="C16" s="27" t="str">
        <f>CONCATENATE('Feuille de Saisie'!A21," ",'Feuille de Saisie'!B21)</f>
        <v xml:space="preserve"> </v>
      </c>
      <c r="D16" s="27" t="str">
        <f>IF('Feuille de Saisie'!$C21="","",'Feuille de Saisie'!$C21)</f>
        <v/>
      </c>
      <c r="E16" s="66" t="str">
        <f>IF('Feuille de Saisie'!$D21="","",'Feuille de Saisie'!$D21)</f>
        <v/>
      </c>
      <c r="F16" s="28" t="str">
        <f>IF('Feuille de Saisie'!$J21="","",IF('Feuille de Saisie'!$C21="H",LOOKUP('Feuille de Saisie'!$M21,Parametres!$B$7:$B$27,Parametres!$A$7:$A$27),LOOKUP('Feuille de Saisie'!$M21,Parametres!$B$40:$B$60,Parametres!$A$40:$A$60)))</f>
        <v/>
      </c>
      <c r="G16" s="28" t="str">
        <f>IF('Feuille de Saisie'!$N21="","",IF('Feuille de Saisie'!$C21="H",LOOKUP('Feuille de Saisie'!$Q21,Parametres!$C$7:$C$27,Parametres!$A$7:$A$27),LOOKUP('Feuille de Saisie'!$Q21,Parametres!$C$40:$C$60,Parametres!$A$40:$A$60)))</f>
        <v/>
      </c>
      <c r="H16" s="28" t="str">
        <f>IF('Feuille de Saisie'!$R21="","",IF('Feuille de Saisie'!$C21="H",LOOKUP('Feuille de Saisie'!$R21,Parametres!$D$7:$D$27,Parametres!$A$7:$A$27),LOOKUP('Feuille de Saisie'!$R21,Parametres!$D$40:$D$60,Parametres!$A$40:$A$60)))</f>
        <v/>
      </c>
      <c r="I16" s="28" t="str">
        <f>IF('Feuille de Saisie'!$S21="","",IF('Feuille de Saisie'!$C21="H",LOOKUP('Feuille de Saisie'!$S21,Parametres!$E$7:$E$27,Parametres!$A$7:$A$27),LOOKUP('Feuille de Saisie'!$S21,Parametres!$E$40:$E$60,Parametres!$A$40:$A$60)))</f>
        <v/>
      </c>
      <c r="J16" s="28" t="str">
        <f>IF('Feuille de Saisie'!$T21="","",IF('Feuille de Saisie'!$C21="H",LOOKUP('Feuille de Saisie'!$T21,Parametres!$F$7:$F$27,Parametres!$A$7:$A$27),LOOKUP('Feuille de Saisie'!$T21,Parametres!$F$40:$F$60,Parametres!$A$40:$A$60)))</f>
        <v/>
      </c>
      <c r="K16" s="28" t="str">
        <f t="array" ref="K16">IF('Feuille de Saisie'!U21="","",IF('Feuille de Saisie'!$C21="H",IF(AND('Feuille de Saisie'!$N21&lt;Parametres!$G$8,'Feuille de Saisie'!$V21&gt;=Parametres!$H$8),"0",IF(AND('Feuille de Saisie'!$U21&gt;Parametres!$G$27,'Feuille de Saisie'!$V21=Parametres!$H$27),"20",INDEX(Parametres!$A$7:$A$27,MATCH(1,(Parametres!$G$7:$G$27='Feuille de Saisie'!$U21)*(Parametres!$H$7:$H$27='Feuille de Saisie'!$V21),0)))),IF(AND('Feuille de Saisie'!$U21&lt;Parametres!$G$41,'Feuille de Saisie'!$V21&gt;=Parametres!$H$41),"0",IF(AND('Feuille de Saisie'!$U21&gt;Parametres!$G$60,'Feuille de Saisie'!$V21=Parametres!$H$60),"20",INDEX(Parametres!$A$40:$A$60,MATCH(1,(Parametres!$G$40:$G$60='Feuille de Saisie'!$U21)*(Parametres!$H$40:$H$60='Feuille de Saisie'!$V21),0))))))</f>
        <v/>
      </c>
      <c r="L16" s="28" t="str">
        <f>IF('Feuille de Saisie'!$W21="","",IF('Feuille de Saisie'!$C21="H",LOOKUP('Feuille de Saisie'!$W21,Parametres!$I$7:$I$27,Parametres!$A$7:$A$27),LOOKUP('Feuille de Saisie'!$W21,Parametres!$I$40:$I$60,Parametres!$A$40:$A$60)))</f>
        <v/>
      </c>
      <c r="M16" s="28" t="str">
        <f>IF('Feuille de Saisie'!$X21="","",IF('Feuille de Saisie'!$C21="H",LOOKUP('Feuille de Saisie'!$X21,Parametres!$J$7:$J$27,Parametres!$A$7:$A$27),LOOKUP('Feuille de Saisie'!$X21,Parametres!$J$40:$J$60,Parametres!$A$40:$A$60)))</f>
        <v/>
      </c>
      <c r="N16" s="28" t="str">
        <f>IF('Feuille de Saisie'!$Y21="","",IF('Feuille de Saisie'!$C21="H",LOOKUP('Feuille de Saisie'!$Y21,Parametres!$K$7:$K$27,Parametres!$A$7:$A$27),LOOKUP('Feuille de Saisie'!$Y21,Parametres!$K$40:$K$60,Parametres!$A$40:$A$60)))</f>
        <v/>
      </c>
      <c r="O16" s="28" t="str">
        <f>IF('Feuille de Saisie'!$AC21="","",IF('Feuille de Saisie'!$C21="H",IF('Feuille de Saisie'!$AC21&lt;Parametres!$Q$7,"20",LOOKUP('Feuille de Saisie'!$AC21,Parametres!$Q$7:$Q$27,Parametres!$P$7:$P$27)),IF('Feuille de Saisie'!$AC21&lt;Parametres!$Q$40,"20",LOOKUP('Feuille de Saisie'!$AC21,Parametres!$Q$40:$Q$60,Parametres!$P$40:$P$60))))</f>
        <v/>
      </c>
      <c r="P16" s="28" t="str">
        <f>IF('Feuille de Saisie'!$AG21="","",IF('Feuille de Saisie'!$C21="H",IF('Feuille de Saisie'!$AG21&lt;Parametres!$U$7,"20",LOOKUP('Feuille de Saisie'!$AG21,Parametres!$U$7:$U$27,Parametres!$P$7:$P$27)),IF('Feuille de Saisie'!$AG21&lt;Parametres!$U$40,"20",LOOKUP('Feuille de Saisie'!$AG21,Parametres!$U$40:$U$60,Parametres!$P$40:$P$60))))</f>
        <v/>
      </c>
      <c r="Q16" s="115" t="e">
        <f t="shared" si="0"/>
        <v>#DIV/0!</v>
      </c>
      <c r="R16" s="96">
        <f>'Feuille de Saisie'!AC21</f>
        <v>0</v>
      </c>
      <c r="S16" s="96">
        <f>'Feuille de Saisie'!AG21</f>
        <v>0</v>
      </c>
    </row>
    <row r="17" spans="3:19" x14ac:dyDescent="0.2">
      <c r="C17" s="27" t="str">
        <f>CONCATENATE('Feuille de Saisie'!A22," ",'Feuille de Saisie'!B22)</f>
        <v xml:space="preserve"> </v>
      </c>
      <c r="D17" s="27" t="str">
        <f>IF('Feuille de Saisie'!$C22="","",'Feuille de Saisie'!$C22)</f>
        <v/>
      </c>
      <c r="E17" s="66" t="str">
        <f>IF('Feuille de Saisie'!$D22="","",'Feuille de Saisie'!$D22)</f>
        <v/>
      </c>
      <c r="F17" s="28" t="str">
        <f>IF('Feuille de Saisie'!$J22="","",IF('Feuille de Saisie'!$C22="H",LOOKUP('Feuille de Saisie'!$M22,Parametres!$B$7:$B$27,Parametres!$A$7:$A$27),LOOKUP('Feuille de Saisie'!$M22,Parametres!$B$40:$B$60,Parametres!$A$40:$A$60)))</f>
        <v/>
      </c>
      <c r="G17" s="28" t="str">
        <f>IF('Feuille de Saisie'!$N22="","",IF('Feuille de Saisie'!$C22="H",LOOKUP('Feuille de Saisie'!$Q22,Parametres!$C$7:$C$27,Parametres!$A$7:$A$27),LOOKUP('Feuille de Saisie'!$Q22,Parametres!$C$40:$C$60,Parametres!$A$40:$A$60)))</f>
        <v/>
      </c>
      <c r="H17" s="28" t="str">
        <f>IF('Feuille de Saisie'!$R22="","",IF('Feuille de Saisie'!$C22="H",LOOKUP('Feuille de Saisie'!$R22,Parametres!$D$7:$D$27,Parametres!$A$7:$A$27),LOOKUP('Feuille de Saisie'!$R22,Parametres!$D$40:$D$60,Parametres!$A$40:$A$60)))</f>
        <v/>
      </c>
      <c r="I17" s="28" t="str">
        <f>IF('Feuille de Saisie'!$S22="","",IF('Feuille de Saisie'!$C22="H",LOOKUP('Feuille de Saisie'!$S22,Parametres!$E$7:$E$27,Parametres!$A$7:$A$27),LOOKUP('Feuille de Saisie'!$S22,Parametres!$E$40:$E$60,Parametres!$A$40:$A$60)))</f>
        <v/>
      </c>
      <c r="J17" s="28" t="str">
        <f>IF('Feuille de Saisie'!$T22="","",IF('Feuille de Saisie'!$C22="H",LOOKUP('Feuille de Saisie'!$T22,Parametres!$F$7:$F$27,Parametres!$A$7:$A$27),LOOKUP('Feuille de Saisie'!$T22,Parametres!$F$40:$F$60,Parametres!$A$40:$A$60)))</f>
        <v/>
      </c>
      <c r="K17" s="28" t="str">
        <f t="array" ref="K17">IF('Feuille de Saisie'!U22="","",IF('Feuille de Saisie'!$C22="H",IF(AND('Feuille de Saisie'!$N22&lt;Parametres!$G$8,'Feuille de Saisie'!$V22&gt;=Parametres!$H$8),"0",IF(AND('Feuille de Saisie'!$U22&gt;Parametres!$G$27,'Feuille de Saisie'!$V22=Parametres!$H$27),"20",INDEX(Parametres!$A$7:$A$27,MATCH(1,(Parametres!$G$7:$G$27='Feuille de Saisie'!$U22)*(Parametres!$H$7:$H$27='Feuille de Saisie'!$V22),0)))),IF(AND('Feuille de Saisie'!$U22&lt;Parametres!$G$41,'Feuille de Saisie'!$V22&gt;=Parametres!$H$41),"0",IF(AND('Feuille de Saisie'!$U22&gt;Parametres!$G$60,'Feuille de Saisie'!$V22=Parametres!$H$60),"20",INDEX(Parametres!$A$40:$A$60,MATCH(1,(Parametres!$G$40:$G$60='Feuille de Saisie'!$U22)*(Parametres!$H$40:$H$60='Feuille de Saisie'!$V22),0))))))</f>
        <v/>
      </c>
      <c r="L17" s="28" t="str">
        <f>IF('Feuille de Saisie'!$W22="","",IF('Feuille de Saisie'!$C22="H",LOOKUP('Feuille de Saisie'!$W22,Parametres!$I$7:$I$27,Parametres!$A$7:$A$27),LOOKUP('Feuille de Saisie'!$W22,Parametres!$I$40:$I$60,Parametres!$A$40:$A$60)))</f>
        <v/>
      </c>
      <c r="M17" s="28" t="str">
        <f>IF('Feuille de Saisie'!$X22="","",IF('Feuille de Saisie'!$C22="H",LOOKUP('Feuille de Saisie'!$X22,Parametres!$J$7:$J$27,Parametres!$A$7:$A$27),LOOKUP('Feuille de Saisie'!$X22,Parametres!$J$40:$J$60,Parametres!$A$40:$A$60)))</f>
        <v/>
      </c>
      <c r="N17" s="28" t="str">
        <f>IF('Feuille de Saisie'!$Y22="","",IF('Feuille de Saisie'!$C22="H",LOOKUP('Feuille de Saisie'!$Y22,Parametres!$K$7:$K$27,Parametres!$A$7:$A$27),LOOKUP('Feuille de Saisie'!$Y22,Parametres!$K$40:$K$60,Parametres!$A$40:$A$60)))</f>
        <v/>
      </c>
      <c r="O17" s="28" t="str">
        <f>IF('Feuille de Saisie'!$AC22="","",IF('Feuille de Saisie'!$C22="H",IF('Feuille de Saisie'!$AC22&lt;Parametres!$Q$7,"20",LOOKUP('Feuille de Saisie'!$AC22,Parametres!$Q$7:$Q$27,Parametres!$P$7:$P$27)),IF('Feuille de Saisie'!$AC22&lt;Parametres!$Q$40,"20",LOOKUP('Feuille de Saisie'!$AC22,Parametres!$Q$40:$Q$60,Parametres!$P$40:$P$60))))</f>
        <v/>
      </c>
      <c r="P17" s="28" t="str">
        <f>IF('Feuille de Saisie'!$AG22="","",IF('Feuille de Saisie'!$C22="H",IF('Feuille de Saisie'!$AG22&lt;Parametres!$U$7,"20",LOOKUP('Feuille de Saisie'!$AG22,Parametres!$U$7:$U$27,Parametres!$P$7:$P$27)),IF('Feuille de Saisie'!$AG22&lt;Parametres!$U$40,"20",LOOKUP('Feuille de Saisie'!$AG22,Parametres!$U$40:$U$60,Parametres!$P$40:$P$60))))</f>
        <v/>
      </c>
      <c r="Q17" s="115" t="e">
        <f t="shared" si="0"/>
        <v>#DIV/0!</v>
      </c>
      <c r="R17" s="96">
        <f>'Feuille de Saisie'!AC22</f>
        <v>0</v>
      </c>
      <c r="S17" s="96">
        <f>'Feuille de Saisie'!AG22</f>
        <v>0</v>
      </c>
    </row>
    <row r="18" spans="3:19" x14ac:dyDescent="0.2">
      <c r="C18" s="27" t="str">
        <f>CONCATENATE('Feuille de Saisie'!A23," ",'Feuille de Saisie'!B23)</f>
        <v xml:space="preserve"> </v>
      </c>
      <c r="D18" s="27" t="str">
        <f>IF('Feuille de Saisie'!$C23="","",'Feuille de Saisie'!$C23)</f>
        <v/>
      </c>
      <c r="E18" s="66" t="str">
        <f>IF('Feuille de Saisie'!$D23="","",'Feuille de Saisie'!$D23)</f>
        <v/>
      </c>
      <c r="F18" s="28" t="str">
        <f>IF('Feuille de Saisie'!$J23="","",IF('Feuille de Saisie'!$C23="H",LOOKUP('Feuille de Saisie'!$M23,Parametres!$B$7:$B$27,Parametres!$A$7:$A$27),LOOKUP('Feuille de Saisie'!$M23,Parametres!$B$40:$B$60,Parametres!$A$40:$A$60)))</f>
        <v/>
      </c>
      <c r="G18" s="28" t="str">
        <f>IF('Feuille de Saisie'!$N23="","",IF('Feuille de Saisie'!$C23="H",LOOKUP('Feuille de Saisie'!$Q23,Parametres!$C$7:$C$27,Parametres!$A$7:$A$27),LOOKUP('Feuille de Saisie'!$Q23,Parametres!$C$40:$C$60,Parametres!$A$40:$A$60)))</f>
        <v/>
      </c>
      <c r="H18" s="28" t="str">
        <f>IF('Feuille de Saisie'!$R23="","",IF('Feuille de Saisie'!$C23="H",LOOKUP('Feuille de Saisie'!$R23,Parametres!$D$7:$D$27,Parametres!$A$7:$A$27),LOOKUP('Feuille de Saisie'!$R23,Parametres!$D$40:$D$60,Parametres!$A$40:$A$60)))</f>
        <v/>
      </c>
      <c r="I18" s="28" t="str">
        <f>IF('Feuille de Saisie'!$S23="","",IF('Feuille de Saisie'!$C23="H",LOOKUP('Feuille de Saisie'!$S23,Parametres!$E$7:$E$27,Parametres!$A$7:$A$27),LOOKUP('Feuille de Saisie'!$S23,Parametres!$E$40:$E$60,Parametres!$A$40:$A$60)))</f>
        <v/>
      </c>
      <c r="J18" s="28" t="str">
        <f>IF('Feuille de Saisie'!$T23="","",IF('Feuille de Saisie'!$C23="H",LOOKUP('Feuille de Saisie'!$T23,Parametres!$F$7:$F$27,Parametres!$A$7:$A$27),LOOKUP('Feuille de Saisie'!$T23,Parametres!$F$40:$F$60,Parametres!$A$40:$A$60)))</f>
        <v/>
      </c>
      <c r="K18" s="28" t="str">
        <f t="array" ref="K18">IF('Feuille de Saisie'!U23="","",IF('Feuille de Saisie'!$C23="H",IF(AND('Feuille de Saisie'!$N23&lt;Parametres!$G$8,'Feuille de Saisie'!$V23&gt;=Parametres!$H$8),"0",IF(AND('Feuille de Saisie'!$U23&gt;Parametres!$G$27,'Feuille de Saisie'!$V23=Parametres!$H$27),"20",INDEX(Parametres!$A$7:$A$27,MATCH(1,(Parametres!$G$7:$G$27='Feuille de Saisie'!$U23)*(Parametres!$H$7:$H$27='Feuille de Saisie'!$V23),0)))),IF(AND('Feuille de Saisie'!$U23&lt;Parametres!$G$41,'Feuille de Saisie'!$V23&gt;=Parametres!$H$41),"0",IF(AND('Feuille de Saisie'!$U23&gt;Parametres!$G$60,'Feuille de Saisie'!$V23=Parametres!$H$60),"20",INDEX(Parametres!$A$40:$A$60,MATCH(1,(Parametres!$G$40:$G$60='Feuille de Saisie'!$U23)*(Parametres!$H$40:$H$60='Feuille de Saisie'!$V23),0))))))</f>
        <v/>
      </c>
      <c r="L18" s="28" t="str">
        <f>IF('Feuille de Saisie'!$W23="","",IF('Feuille de Saisie'!$C23="H",LOOKUP('Feuille de Saisie'!$W23,Parametres!$I$7:$I$27,Parametres!$A$7:$A$27),LOOKUP('Feuille de Saisie'!$W23,Parametres!$I$40:$I$60,Parametres!$A$40:$A$60)))</f>
        <v/>
      </c>
      <c r="M18" s="28" t="str">
        <f>IF('Feuille de Saisie'!$X23="","",IF('Feuille de Saisie'!$C23="H",LOOKUP('Feuille de Saisie'!$X23,Parametres!$J$7:$J$27,Parametres!$A$7:$A$27),LOOKUP('Feuille de Saisie'!$X23,Parametres!$J$40:$J$60,Parametres!$A$40:$A$60)))</f>
        <v/>
      </c>
      <c r="N18" s="28" t="str">
        <f>IF('Feuille de Saisie'!$Y23="","",IF('Feuille de Saisie'!$C23="H",LOOKUP('Feuille de Saisie'!$Y23,Parametres!$K$7:$K$27,Parametres!$A$7:$A$27),LOOKUP('Feuille de Saisie'!$Y23,Parametres!$K$40:$K$60,Parametres!$A$40:$A$60)))</f>
        <v/>
      </c>
      <c r="O18" s="28" t="str">
        <f>IF('Feuille de Saisie'!$AC23="","",IF('Feuille de Saisie'!$C23="H",IF('Feuille de Saisie'!$AC23&lt;Parametres!$Q$7,"20",LOOKUP('Feuille de Saisie'!$AC23,Parametres!$Q$7:$Q$27,Parametres!$P$7:$P$27)),IF('Feuille de Saisie'!$AC23&lt;Parametres!$Q$40,"20",LOOKUP('Feuille de Saisie'!$AC23,Parametres!$Q$40:$Q$60,Parametres!$P$40:$P$60))))</f>
        <v/>
      </c>
      <c r="P18" s="28" t="str">
        <f>IF('Feuille de Saisie'!$AG23="","",IF('Feuille de Saisie'!$C23="H",IF('Feuille de Saisie'!$AG23&lt;Parametres!$U$7,"20",LOOKUP('Feuille de Saisie'!$AG23,Parametres!$U$7:$U$27,Parametres!$P$7:$P$27)),IF('Feuille de Saisie'!$AG23&lt;Parametres!$U$40,"20",LOOKUP('Feuille de Saisie'!$AG23,Parametres!$U$40:$U$60,Parametres!$P$40:$P$60))))</f>
        <v/>
      </c>
      <c r="Q18" s="115" t="e">
        <f t="shared" si="0"/>
        <v>#DIV/0!</v>
      </c>
      <c r="R18" s="96">
        <f>'Feuille de Saisie'!AC23</f>
        <v>0</v>
      </c>
      <c r="S18" s="96">
        <f>'Feuille de Saisie'!AG23</f>
        <v>0</v>
      </c>
    </row>
    <row r="19" spans="3:19" x14ac:dyDescent="0.2">
      <c r="C19" s="27" t="str">
        <f>CONCATENATE('Feuille de Saisie'!A24," ",'Feuille de Saisie'!B24)</f>
        <v xml:space="preserve"> </v>
      </c>
      <c r="D19" s="27" t="str">
        <f>IF('Feuille de Saisie'!$C24="","",'Feuille de Saisie'!$C24)</f>
        <v/>
      </c>
      <c r="E19" s="66" t="str">
        <f>IF('Feuille de Saisie'!$D24="","",'Feuille de Saisie'!$D24)</f>
        <v/>
      </c>
      <c r="F19" s="28" t="str">
        <f>IF('Feuille de Saisie'!$J24="","",IF('Feuille de Saisie'!$C24="H",LOOKUP('Feuille de Saisie'!$M24,Parametres!$B$7:$B$27,Parametres!$A$7:$A$27),LOOKUP('Feuille de Saisie'!$M24,Parametres!$B$40:$B$60,Parametres!$A$40:$A$60)))</f>
        <v/>
      </c>
      <c r="G19" s="28" t="str">
        <f>IF('Feuille de Saisie'!$N24="","",IF('Feuille de Saisie'!$C24="H",LOOKUP('Feuille de Saisie'!$Q24,Parametres!$C$7:$C$27,Parametres!$A$7:$A$27),LOOKUP('Feuille de Saisie'!$Q24,Parametres!$C$40:$C$60,Parametres!$A$40:$A$60)))</f>
        <v/>
      </c>
      <c r="H19" s="28" t="str">
        <f>IF('Feuille de Saisie'!$R24="","",IF('Feuille de Saisie'!$C24="H",LOOKUP('Feuille de Saisie'!$R24,Parametres!$D$7:$D$27,Parametres!$A$7:$A$27),LOOKUP('Feuille de Saisie'!$R24,Parametres!$D$40:$D$60,Parametres!$A$40:$A$60)))</f>
        <v/>
      </c>
      <c r="I19" s="28" t="str">
        <f>IF('Feuille de Saisie'!$S24="","",IF('Feuille de Saisie'!$C24="H",LOOKUP('Feuille de Saisie'!$S24,Parametres!$E$7:$E$27,Parametres!$A$7:$A$27),LOOKUP('Feuille de Saisie'!$S24,Parametres!$E$40:$E$60,Parametres!$A$40:$A$60)))</f>
        <v/>
      </c>
      <c r="J19" s="28" t="str">
        <f>IF('Feuille de Saisie'!$T24="","",IF('Feuille de Saisie'!$C24="H",LOOKUP('Feuille de Saisie'!$T24,Parametres!$F$7:$F$27,Parametres!$A$7:$A$27),LOOKUP('Feuille de Saisie'!$T24,Parametres!$F$40:$F$60,Parametres!$A$40:$A$60)))</f>
        <v/>
      </c>
      <c r="K19" s="28" t="str">
        <f t="array" ref="K19">IF('Feuille de Saisie'!U24="","",IF('Feuille de Saisie'!$C24="H",IF(AND('Feuille de Saisie'!$N24&lt;Parametres!$G$8,'Feuille de Saisie'!$V24&gt;=Parametres!$H$8),"0",IF(AND('Feuille de Saisie'!$U24&gt;Parametres!$G$27,'Feuille de Saisie'!$V24=Parametres!$H$27),"20",INDEX(Parametres!$A$7:$A$27,MATCH(1,(Parametres!$G$7:$G$27='Feuille de Saisie'!$U24)*(Parametres!$H$7:$H$27='Feuille de Saisie'!$V24),0)))),IF(AND('Feuille de Saisie'!$U24&lt;Parametres!$G$41,'Feuille de Saisie'!$V24&gt;=Parametres!$H$41),"0",IF(AND('Feuille de Saisie'!$U24&gt;Parametres!$G$60,'Feuille de Saisie'!$V24=Parametres!$H$60),"20",INDEX(Parametres!$A$40:$A$60,MATCH(1,(Parametres!$G$40:$G$60='Feuille de Saisie'!$U24)*(Parametres!$H$40:$H$60='Feuille de Saisie'!$V24),0))))))</f>
        <v/>
      </c>
      <c r="L19" s="28" t="str">
        <f>IF('Feuille de Saisie'!$W24="","",IF('Feuille de Saisie'!$C24="H",LOOKUP('Feuille de Saisie'!$W24,Parametres!$I$7:$I$27,Parametres!$A$7:$A$27),LOOKUP('Feuille de Saisie'!$W24,Parametres!$I$40:$I$60,Parametres!$A$40:$A$60)))</f>
        <v/>
      </c>
      <c r="M19" s="28" t="str">
        <f>IF('Feuille de Saisie'!$X24="","",IF('Feuille de Saisie'!$C24="H",LOOKUP('Feuille de Saisie'!$X24,Parametres!$J$7:$J$27,Parametres!$A$7:$A$27),LOOKUP('Feuille de Saisie'!$X24,Parametres!$J$40:$J$60,Parametres!$A$40:$A$60)))</f>
        <v/>
      </c>
      <c r="N19" s="28" t="str">
        <f>IF('Feuille de Saisie'!$Y24="","",IF('Feuille de Saisie'!$C24="H",LOOKUP('Feuille de Saisie'!$Y24,Parametres!$K$7:$K$27,Parametres!$A$7:$A$27),LOOKUP('Feuille de Saisie'!$Y24,Parametres!$K$40:$K$60,Parametres!$A$40:$A$60)))</f>
        <v/>
      </c>
      <c r="O19" s="28" t="str">
        <f>IF('Feuille de Saisie'!$AC24="","",IF('Feuille de Saisie'!$C24="H",IF('Feuille de Saisie'!$AC24&lt;Parametres!$Q$7,"20",LOOKUP('Feuille de Saisie'!$AC24,Parametres!$Q$7:$Q$27,Parametres!$P$7:$P$27)),IF('Feuille de Saisie'!$AC24&lt;Parametres!$Q$40,"20",LOOKUP('Feuille de Saisie'!$AC24,Parametres!$Q$40:$Q$60,Parametres!$P$40:$P$60))))</f>
        <v/>
      </c>
      <c r="P19" s="28" t="str">
        <f>IF('Feuille de Saisie'!$AG24="","",IF('Feuille de Saisie'!$C24="H",IF('Feuille de Saisie'!$AG24&lt;Parametres!$U$7,"20",LOOKUP('Feuille de Saisie'!$AG24,Parametres!$U$7:$U$27,Parametres!$P$7:$P$27)),IF('Feuille de Saisie'!$AG24&lt;Parametres!$U$40,"20",LOOKUP('Feuille de Saisie'!$AG24,Parametres!$U$40:$U$60,Parametres!$P$40:$P$60))))</f>
        <v/>
      </c>
      <c r="Q19" s="115" t="e">
        <f t="shared" si="0"/>
        <v>#DIV/0!</v>
      </c>
      <c r="R19" s="96">
        <f>'Feuille de Saisie'!AC24</f>
        <v>0</v>
      </c>
      <c r="S19" s="96">
        <f>'Feuille de Saisie'!AG24</f>
        <v>0</v>
      </c>
    </row>
    <row r="20" spans="3:19" x14ac:dyDescent="0.2">
      <c r="C20" s="27" t="str">
        <f>CONCATENATE('Feuille de Saisie'!A25," ",'Feuille de Saisie'!B25)</f>
        <v xml:space="preserve"> </v>
      </c>
      <c r="D20" s="27" t="str">
        <f>IF('Feuille de Saisie'!$C25="","",'Feuille de Saisie'!$C25)</f>
        <v/>
      </c>
      <c r="E20" s="66" t="str">
        <f>IF('Feuille de Saisie'!$D25="","",'Feuille de Saisie'!$D25)</f>
        <v/>
      </c>
      <c r="F20" s="28" t="str">
        <f>IF('Feuille de Saisie'!$J25="","",IF('Feuille de Saisie'!$C25="H",LOOKUP('Feuille de Saisie'!$M25,Parametres!$B$7:$B$27,Parametres!$A$7:$A$27),LOOKUP('Feuille de Saisie'!$M25,Parametres!$B$40:$B$60,Parametres!$A$40:$A$60)))</f>
        <v/>
      </c>
      <c r="G20" s="28" t="str">
        <f>IF('Feuille de Saisie'!$N25="","",IF('Feuille de Saisie'!$C25="H",LOOKUP('Feuille de Saisie'!$Q25,Parametres!$C$7:$C$27,Parametres!$A$7:$A$27),LOOKUP('Feuille de Saisie'!$Q25,Parametres!$C$40:$C$60,Parametres!$A$40:$A$60)))</f>
        <v/>
      </c>
      <c r="H20" s="28" t="str">
        <f>IF('Feuille de Saisie'!$R25="","",IF('Feuille de Saisie'!$C25="H",LOOKUP('Feuille de Saisie'!$R25,Parametres!$D$7:$D$27,Parametres!$A$7:$A$27),LOOKUP('Feuille de Saisie'!$R25,Parametres!$D$40:$D$60,Parametres!$A$40:$A$60)))</f>
        <v/>
      </c>
      <c r="I20" s="28" t="str">
        <f>IF('Feuille de Saisie'!$S25="","",IF('Feuille de Saisie'!$C25="H",LOOKUP('Feuille de Saisie'!$S25,Parametres!$E$7:$E$27,Parametres!$A$7:$A$27),LOOKUP('Feuille de Saisie'!$S25,Parametres!$E$40:$E$60,Parametres!$A$40:$A$60)))</f>
        <v/>
      </c>
      <c r="J20" s="28" t="str">
        <f>IF('Feuille de Saisie'!$T25="","",IF('Feuille de Saisie'!$C25="H",LOOKUP('Feuille de Saisie'!$T25,Parametres!$F$7:$F$27,Parametres!$A$7:$A$27),LOOKUP('Feuille de Saisie'!$T25,Parametres!$F$40:$F$60,Parametres!$A$40:$A$60)))</f>
        <v/>
      </c>
      <c r="K20" s="28" t="str">
        <f t="array" ref="K20">IF('Feuille de Saisie'!U25="","",IF('Feuille de Saisie'!$C25="H",IF(AND('Feuille de Saisie'!$N25&lt;Parametres!$G$8,'Feuille de Saisie'!$V25&gt;=Parametres!$H$8),"0",IF(AND('Feuille de Saisie'!$U25&gt;Parametres!$G$27,'Feuille de Saisie'!$V25=Parametres!$H$27),"20",INDEX(Parametres!$A$7:$A$27,MATCH(1,(Parametres!$G$7:$G$27='Feuille de Saisie'!$U25)*(Parametres!$H$7:$H$27='Feuille de Saisie'!$V25),0)))),IF(AND('Feuille de Saisie'!$U25&lt;Parametres!$G$41,'Feuille de Saisie'!$V25&gt;=Parametres!$H$41),"0",IF(AND('Feuille de Saisie'!$U25&gt;Parametres!$G$60,'Feuille de Saisie'!$V25=Parametres!$H$60),"20",INDEX(Parametres!$A$40:$A$60,MATCH(1,(Parametres!$G$40:$G$60='Feuille de Saisie'!$U25)*(Parametres!$H$40:$H$60='Feuille de Saisie'!$V25),0))))))</f>
        <v/>
      </c>
      <c r="L20" s="28" t="str">
        <f>IF('Feuille de Saisie'!$W25="","",IF('Feuille de Saisie'!$C25="H",LOOKUP('Feuille de Saisie'!$W25,Parametres!$I$7:$I$27,Parametres!$A$7:$A$27),LOOKUP('Feuille de Saisie'!$W25,Parametres!$I$40:$I$60,Parametres!$A$40:$A$60)))</f>
        <v/>
      </c>
      <c r="M20" s="28" t="str">
        <f>IF('Feuille de Saisie'!$X25="","",IF('Feuille de Saisie'!$C25="H",LOOKUP('Feuille de Saisie'!$X25,Parametres!$J$7:$J$27,Parametres!$A$7:$A$27),LOOKUP('Feuille de Saisie'!$X25,Parametres!$J$40:$J$60,Parametres!$A$40:$A$60)))</f>
        <v/>
      </c>
      <c r="N20" s="28" t="str">
        <f>IF('Feuille de Saisie'!$Y25="","",IF('Feuille de Saisie'!$C25="H",LOOKUP('Feuille de Saisie'!$Y25,Parametres!$K$7:$K$27,Parametres!$A$7:$A$27),LOOKUP('Feuille de Saisie'!$Y25,Parametres!$K$40:$K$60,Parametres!$A$40:$A$60)))</f>
        <v/>
      </c>
      <c r="O20" s="28" t="str">
        <f>IF('Feuille de Saisie'!$AC25="","",IF('Feuille de Saisie'!$C25="H",IF('Feuille de Saisie'!$AC25&lt;Parametres!$Q$7,"20",LOOKUP('Feuille de Saisie'!$AC25,Parametres!$Q$7:$Q$27,Parametres!$P$7:$P$27)),IF('Feuille de Saisie'!$AC25&lt;Parametres!$Q$40,"20",LOOKUP('Feuille de Saisie'!$AC25,Parametres!$Q$40:$Q$60,Parametres!$P$40:$P$60))))</f>
        <v/>
      </c>
      <c r="P20" s="28" t="str">
        <f>IF('Feuille de Saisie'!$AG25="","",IF('Feuille de Saisie'!$C25="H",IF('Feuille de Saisie'!$AG25&lt;Parametres!$U$7,"20",LOOKUP('Feuille de Saisie'!$AG25,Parametres!$U$7:$U$27,Parametres!$P$7:$P$27)),IF('Feuille de Saisie'!$AG25&lt;Parametres!$U$40,"20",LOOKUP('Feuille de Saisie'!$AG25,Parametres!$U$40:$U$60,Parametres!$P$40:$P$60))))</f>
        <v/>
      </c>
      <c r="Q20" s="115" t="e">
        <f t="shared" si="0"/>
        <v>#DIV/0!</v>
      </c>
      <c r="R20" s="96">
        <f>'Feuille de Saisie'!AC25</f>
        <v>0</v>
      </c>
      <c r="S20" s="96">
        <f>'Feuille de Saisie'!AG25</f>
        <v>0</v>
      </c>
    </row>
    <row r="21" spans="3:19" x14ac:dyDescent="0.2">
      <c r="C21" s="27" t="str">
        <f>CONCATENATE('Feuille de Saisie'!A26," ",'Feuille de Saisie'!B26)</f>
        <v xml:space="preserve"> </v>
      </c>
      <c r="D21" s="27" t="str">
        <f>IF('Feuille de Saisie'!$C26="","",'Feuille de Saisie'!$C26)</f>
        <v/>
      </c>
      <c r="E21" s="66" t="str">
        <f>IF('Feuille de Saisie'!$D26="","",'Feuille de Saisie'!$D26)</f>
        <v/>
      </c>
      <c r="F21" s="28" t="str">
        <f>IF('Feuille de Saisie'!$J26="","",IF('Feuille de Saisie'!$C26="H",LOOKUP('Feuille de Saisie'!$M26,Parametres!$B$7:$B$27,Parametres!$A$7:$A$27),LOOKUP('Feuille de Saisie'!$M26,Parametres!$B$40:$B$60,Parametres!$A$40:$A$60)))</f>
        <v/>
      </c>
      <c r="G21" s="28" t="str">
        <f>IF('Feuille de Saisie'!$N26="","",IF('Feuille de Saisie'!$C26="H",LOOKUP('Feuille de Saisie'!$Q26,Parametres!$C$7:$C$27,Parametres!$A$7:$A$27),LOOKUP('Feuille de Saisie'!$Q26,Parametres!$C$40:$C$60,Parametres!$A$40:$A$60)))</f>
        <v/>
      </c>
      <c r="H21" s="28" t="str">
        <f>IF('Feuille de Saisie'!$R26="","",IF('Feuille de Saisie'!$C26="H",LOOKUP('Feuille de Saisie'!$R26,Parametres!$D$7:$D$27,Parametres!$A$7:$A$27),LOOKUP('Feuille de Saisie'!$R26,Parametres!$D$40:$D$60,Parametres!$A$40:$A$60)))</f>
        <v/>
      </c>
      <c r="I21" s="28" t="str">
        <f>IF('Feuille de Saisie'!$S26="","",IF('Feuille de Saisie'!$C26="H",LOOKUP('Feuille de Saisie'!$S26,Parametres!$E$7:$E$27,Parametres!$A$7:$A$27),LOOKUP('Feuille de Saisie'!$S26,Parametres!$E$40:$E$60,Parametres!$A$40:$A$60)))</f>
        <v/>
      </c>
      <c r="J21" s="28" t="str">
        <f>IF('Feuille de Saisie'!$T26="","",IF('Feuille de Saisie'!$C26="H",LOOKUP('Feuille de Saisie'!$T26,Parametres!$F$7:$F$27,Parametres!$A$7:$A$27),LOOKUP('Feuille de Saisie'!$T26,Parametres!$F$40:$F$60,Parametres!$A$40:$A$60)))</f>
        <v/>
      </c>
      <c r="K21" s="28" t="str">
        <f t="array" ref="K21">IF('Feuille de Saisie'!U26="","",IF('Feuille de Saisie'!$C26="H",IF(AND('Feuille de Saisie'!$N26&lt;Parametres!$G$8,'Feuille de Saisie'!$V26&gt;=Parametres!$H$8),"0",IF(AND('Feuille de Saisie'!$U26&gt;Parametres!$G$27,'Feuille de Saisie'!$V26=Parametres!$H$27),"20",INDEX(Parametres!$A$7:$A$27,MATCH(1,(Parametres!$G$7:$G$27='Feuille de Saisie'!$U26)*(Parametres!$H$7:$H$27='Feuille de Saisie'!$V26),0)))),IF(AND('Feuille de Saisie'!$U26&lt;Parametres!$G$41,'Feuille de Saisie'!$V26&gt;=Parametres!$H$41),"0",IF(AND('Feuille de Saisie'!$U26&gt;Parametres!$G$60,'Feuille de Saisie'!$V26=Parametres!$H$60),"20",INDEX(Parametres!$A$40:$A$60,MATCH(1,(Parametres!$G$40:$G$60='Feuille de Saisie'!$U26)*(Parametres!$H$40:$H$60='Feuille de Saisie'!$V26),0))))))</f>
        <v/>
      </c>
      <c r="L21" s="28" t="str">
        <f>IF('Feuille de Saisie'!$W26="","",IF('Feuille de Saisie'!$C26="H",LOOKUP('Feuille de Saisie'!$W26,Parametres!$I$7:$I$27,Parametres!$A$7:$A$27),LOOKUP('Feuille de Saisie'!$W26,Parametres!$I$40:$I$60,Parametres!$A$40:$A$60)))</f>
        <v/>
      </c>
      <c r="M21" s="28" t="str">
        <f>IF('Feuille de Saisie'!$X26="","",IF('Feuille de Saisie'!$C26="H",LOOKUP('Feuille de Saisie'!$X26,Parametres!$J$7:$J$27,Parametres!$A$7:$A$27),LOOKUP('Feuille de Saisie'!$X26,Parametres!$J$40:$J$60,Parametres!$A$40:$A$60)))</f>
        <v/>
      </c>
      <c r="N21" s="28" t="str">
        <f>IF('Feuille de Saisie'!$Y26="","",IF('Feuille de Saisie'!$C26="H",LOOKUP('Feuille de Saisie'!$Y26,Parametres!$K$7:$K$27,Parametres!$A$7:$A$27),LOOKUP('Feuille de Saisie'!$Y26,Parametres!$K$40:$K$60,Parametres!$A$40:$A$60)))</f>
        <v/>
      </c>
      <c r="O21" s="28" t="str">
        <f>IF('Feuille de Saisie'!$AC26="","",IF('Feuille de Saisie'!$C26="H",IF('Feuille de Saisie'!$AC26&lt;Parametres!$Q$7,"20",LOOKUP('Feuille de Saisie'!$AC26,Parametres!$Q$7:$Q$27,Parametres!$P$7:$P$27)),IF('Feuille de Saisie'!$AC26&lt;Parametres!$Q$40,"20",LOOKUP('Feuille de Saisie'!$AC26,Parametres!$Q$40:$Q$60,Parametres!$P$40:$P$60))))</f>
        <v/>
      </c>
      <c r="P21" s="28" t="str">
        <f>IF('Feuille de Saisie'!$AG26="","",IF('Feuille de Saisie'!$C26="H",IF('Feuille de Saisie'!$AG26&lt;Parametres!$U$7,"20",LOOKUP('Feuille de Saisie'!$AG26,Parametres!$U$7:$U$27,Parametres!$P$7:$P$27)),IF('Feuille de Saisie'!$AG26&lt;Parametres!$U$40,"20",LOOKUP('Feuille de Saisie'!$AG26,Parametres!$U$40:$U$60,Parametres!$P$40:$P$60))))</f>
        <v/>
      </c>
      <c r="Q21" s="115" t="e">
        <f t="shared" si="0"/>
        <v>#DIV/0!</v>
      </c>
      <c r="R21" s="96">
        <f>'Feuille de Saisie'!AC26</f>
        <v>0</v>
      </c>
      <c r="S21" s="96">
        <f>'Feuille de Saisie'!AG26</f>
        <v>0</v>
      </c>
    </row>
    <row r="22" spans="3:19" x14ac:dyDescent="0.2">
      <c r="C22" s="27" t="str">
        <f>CONCATENATE('Feuille de Saisie'!A27," ",'Feuille de Saisie'!B27)</f>
        <v xml:space="preserve"> </v>
      </c>
      <c r="D22" s="27" t="str">
        <f>IF('Feuille de Saisie'!$C27="","",'Feuille de Saisie'!$C27)</f>
        <v/>
      </c>
      <c r="E22" s="66" t="str">
        <f>IF('Feuille de Saisie'!$D27="","",'Feuille de Saisie'!$D27)</f>
        <v/>
      </c>
      <c r="F22" s="28" t="str">
        <f>IF('Feuille de Saisie'!$J27="","",IF('Feuille de Saisie'!$C27="H",LOOKUP('Feuille de Saisie'!$M27,Parametres!$B$7:$B$27,Parametres!$A$7:$A$27),LOOKUP('Feuille de Saisie'!$M27,Parametres!$B$40:$B$60,Parametres!$A$40:$A$60)))</f>
        <v/>
      </c>
      <c r="G22" s="28" t="str">
        <f>IF('Feuille de Saisie'!$N27="","",IF('Feuille de Saisie'!$C27="H",LOOKUP('Feuille de Saisie'!$Q27,Parametres!$C$7:$C$27,Parametres!$A$7:$A$27),LOOKUP('Feuille de Saisie'!$Q27,Parametres!$C$40:$C$60,Parametres!$A$40:$A$60)))</f>
        <v/>
      </c>
      <c r="H22" s="28" t="str">
        <f>IF('Feuille de Saisie'!$R27="","",IF('Feuille de Saisie'!$C27="H",LOOKUP('Feuille de Saisie'!$R27,Parametres!$D$7:$D$27,Parametres!$A$7:$A$27),LOOKUP('Feuille de Saisie'!$R27,Parametres!$D$40:$D$60,Parametres!$A$40:$A$60)))</f>
        <v/>
      </c>
      <c r="I22" s="28" t="str">
        <f>IF('Feuille de Saisie'!$S27="","",IF('Feuille de Saisie'!$C27="H",LOOKUP('Feuille de Saisie'!$S27,Parametres!$E$7:$E$27,Parametres!$A$7:$A$27),LOOKUP('Feuille de Saisie'!$S27,Parametres!$E$40:$E$60,Parametres!$A$40:$A$60)))</f>
        <v/>
      </c>
      <c r="J22" s="28" t="str">
        <f>IF('Feuille de Saisie'!$T27="","",IF('Feuille de Saisie'!$C27="H",LOOKUP('Feuille de Saisie'!$T27,Parametres!$F$7:$F$27,Parametres!$A$7:$A$27),LOOKUP('Feuille de Saisie'!$T27,Parametres!$F$40:$F$60,Parametres!$A$40:$A$60)))</f>
        <v/>
      </c>
      <c r="K22" s="28" t="str">
        <f t="array" ref="K22">IF('Feuille de Saisie'!U27="","",IF('Feuille de Saisie'!$C27="H",IF(AND('Feuille de Saisie'!$N27&lt;Parametres!$G$8,'Feuille de Saisie'!$V27&gt;=Parametres!$H$8),"0",IF(AND('Feuille de Saisie'!$U27&gt;Parametres!$G$27,'Feuille de Saisie'!$V27=Parametres!$H$27),"20",INDEX(Parametres!$A$7:$A$27,MATCH(1,(Parametres!$G$7:$G$27='Feuille de Saisie'!$U27)*(Parametres!$H$7:$H$27='Feuille de Saisie'!$V27),0)))),IF(AND('Feuille de Saisie'!$U27&lt;Parametres!$G$41,'Feuille de Saisie'!$V27&gt;=Parametres!$H$41),"0",IF(AND('Feuille de Saisie'!$U27&gt;Parametres!$G$60,'Feuille de Saisie'!$V27=Parametres!$H$60),"20",INDEX(Parametres!$A$40:$A$60,MATCH(1,(Parametres!$G$40:$G$60='Feuille de Saisie'!$U27)*(Parametres!$H$40:$H$60='Feuille de Saisie'!$V27),0))))))</f>
        <v/>
      </c>
      <c r="L22" s="28" t="str">
        <f>IF('Feuille de Saisie'!$W27="","",IF('Feuille de Saisie'!$C27="H",LOOKUP('Feuille de Saisie'!$W27,Parametres!$I$7:$I$27,Parametres!$A$7:$A$27),LOOKUP('Feuille de Saisie'!$W27,Parametres!$I$40:$I$60,Parametres!$A$40:$A$60)))</f>
        <v/>
      </c>
      <c r="M22" s="28" t="str">
        <f>IF('Feuille de Saisie'!$X27="","",IF('Feuille de Saisie'!$C27="H",LOOKUP('Feuille de Saisie'!$X27,Parametres!$J$7:$J$27,Parametres!$A$7:$A$27),LOOKUP('Feuille de Saisie'!$X27,Parametres!$J$40:$J$60,Parametres!$A$40:$A$60)))</f>
        <v/>
      </c>
      <c r="N22" s="28" t="str">
        <f>IF('Feuille de Saisie'!$Y27="","",IF('Feuille de Saisie'!$C27="H",LOOKUP('Feuille de Saisie'!$Y27,Parametres!$K$7:$K$27,Parametres!$A$7:$A$27),LOOKUP('Feuille de Saisie'!$Y27,Parametres!$K$40:$K$60,Parametres!$A$40:$A$60)))</f>
        <v/>
      </c>
      <c r="O22" s="28" t="str">
        <f>IF('Feuille de Saisie'!$AC27="","",IF('Feuille de Saisie'!$C27="H",IF('Feuille de Saisie'!$AC27&lt;Parametres!$Q$7,"20",LOOKUP('Feuille de Saisie'!$AC27,Parametres!$Q$7:$Q$27,Parametres!$P$7:$P$27)),IF('Feuille de Saisie'!$AC27&lt;Parametres!$Q$40,"20",LOOKUP('Feuille de Saisie'!$AC27,Parametres!$Q$40:$Q$60,Parametres!$P$40:$P$60))))</f>
        <v/>
      </c>
      <c r="P22" s="28" t="str">
        <f>IF('Feuille de Saisie'!$AG27="","",IF('Feuille de Saisie'!$C27="H",IF('Feuille de Saisie'!$AG27&lt;Parametres!$U$7,"20",LOOKUP('Feuille de Saisie'!$AG27,Parametres!$U$7:$U$27,Parametres!$P$7:$P$27)),IF('Feuille de Saisie'!$AG27&lt;Parametres!$U$40,"20",LOOKUP('Feuille de Saisie'!$AG27,Parametres!$U$40:$U$60,Parametres!$P$40:$P$60))))</f>
        <v/>
      </c>
      <c r="Q22" s="115" t="e">
        <f t="shared" si="0"/>
        <v>#DIV/0!</v>
      </c>
      <c r="R22" s="96">
        <f>'Feuille de Saisie'!AC27</f>
        <v>0</v>
      </c>
      <c r="S22" s="96">
        <f>'Feuille de Saisie'!AG27</f>
        <v>0</v>
      </c>
    </row>
    <row r="23" spans="3:19" x14ac:dyDescent="0.2">
      <c r="C23" s="27" t="str">
        <f>CONCATENATE('Feuille de Saisie'!A28," ",'Feuille de Saisie'!B28)</f>
        <v xml:space="preserve"> </v>
      </c>
      <c r="D23" s="27" t="str">
        <f>IF('Feuille de Saisie'!$C28="","",'Feuille de Saisie'!$C28)</f>
        <v/>
      </c>
      <c r="E23" s="66" t="str">
        <f>IF('Feuille de Saisie'!$D28="","",'Feuille de Saisie'!$D28)</f>
        <v/>
      </c>
      <c r="F23" s="28" t="str">
        <f>IF('Feuille de Saisie'!$J28="","",IF('Feuille de Saisie'!$C28="H",LOOKUP('Feuille de Saisie'!$M28,Parametres!$B$7:$B$27,Parametres!$A$7:$A$27),LOOKUP('Feuille de Saisie'!$M28,Parametres!$B$40:$B$60,Parametres!$A$40:$A$60)))</f>
        <v/>
      </c>
      <c r="G23" s="28" t="str">
        <f>IF('Feuille de Saisie'!$N28="","",IF('Feuille de Saisie'!$C28="H",LOOKUP('Feuille de Saisie'!$Q28,Parametres!$C$7:$C$27,Parametres!$A$7:$A$27),LOOKUP('Feuille de Saisie'!$Q28,Parametres!$C$40:$C$60,Parametres!$A$40:$A$60)))</f>
        <v/>
      </c>
      <c r="H23" s="28" t="str">
        <f>IF('Feuille de Saisie'!$R28="","",IF('Feuille de Saisie'!$C28="H",LOOKUP('Feuille de Saisie'!$R28,Parametres!$D$7:$D$27,Parametres!$A$7:$A$27),LOOKUP('Feuille de Saisie'!$R28,Parametres!$D$40:$D$60,Parametres!$A$40:$A$60)))</f>
        <v/>
      </c>
      <c r="I23" s="28" t="str">
        <f>IF('Feuille de Saisie'!$S28="","",IF('Feuille de Saisie'!$C28="H",LOOKUP('Feuille de Saisie'!$S28,Parametres!$E$7:$E$27,Parametres!$A$7:$A$27),LOOKUP('Feuille de Saisie'!$S28,Parametres!$E$40:$E$60,Parametres!$A$40:$A$60)))</f>
        <v/>
      </c>
      <c r="J23" s="28" t="str">
        <f>IF('Feuille de Saisie'!$T28="","",IF('Feuille de Saisie'!$C28="H",LOOKUP('Feuille de Saisie'!$T28,Parametres!$F$7:$F$27,Parametres!$A$7:$A$27),LOOKUP('Feuille de Saisie'!$T28,Parametres!$F$40:$F$60,Parametres!$A$40:$A$60)))</f>
        <v/>
      </c>
      <c r="K23" s="28" t="str">
        <f t="array" ref="K23">IF('Feuille de Saisie'!U28="","",IF('Feuille de Saisie'!$C28="H",IF(AND('Feuille de Saisie'!$N28&lt;Parametres!$G$8,'Feuille de Saisie'!$V28&gt;=Parametres!$H$8),"0",IF(AND('Feuille de Saisie'!$U28&gt;Parametres!$G$27,'Feuille de Saisie'!$V28=Parametres!$H$27),"20",INDEX(Parametres!$A$7:$A$27,MATCH(1,(Parametres!$G$7:$G$27='Feuille de Saisie'!$U28)*(Parametres!$H$7:$H$27='Feuille de Saisie'!$V28),0)))),IF(AND('Feuille de Saisie'!$U28&lt;Parametres!$G$41,'Feuille de Saisie'!$V28&gt;=Parametres!$H$41),"0",IF(AND('Feuille de Saisie'!$U28&gt;Parametres!$G$60,'Feuille de Saisie'!$V28=Parametres!$H$60),"20",INDEX(Parametres!$A$40:$A$60,MATCH(1,(Parametres!$G$40:$G$60='Feuille de Saisie'!$U28)*(Parametres!$H$40:$H$60='Feuille de Saisie'!$V28),0))))))</f>
        <v/>
      </c>
      <c r="L23" s="28" t="str">
        <f>IF('Feuille de Saisie'!$W28="","",IF('Feuille de Saisie'!$C28="H",LOOKUP('Feuille de Saisie'!$W28,Parametres!$I$7:$I$27,Parametres!$A$7:$A$27),LOOKUP('Feuille de Saisie'!$W28,Parametres!$I$40:$I$60,Parametres!$A$40:$A$60)))</f>
        <v/>
      </c>
      <c r="M23" s="28" t="str">
        <f>IF('Feuille de Saisie'!$X28="","",IF('Feuille de Saisie'!$C28="H",LOOKUP('Feuille de Saisie'!$X28,Parametres!$J$7:$J$27,Parametres!$A$7:$A$27),LOOKUP('Feuille de Saisie'!$X28,Parametres!$J$40:$J$60,Parametres!$A$40:$A$60)))</f>
        <v/>
      </c>
      <c r="N23" s="28" t="str">
        <f>IF('Feuille de Saisie'!$Y28="","",IF('Feuille de Saisie'!$C28="H",LOOKUP('Feuille de Saisie'!$Y28,Parametres!$K$7:$K$27,Parametres!$A$7:$A$27),LOOKUP('Feuille de Saisie'!$Y28,Parametres!$K$40:$K$60,Parametres!$A$40:$A$60)))</f>
        <v/>
      </c>
      <c r="O23" s="28" t="str">
        <f>IF('Feuille de Saisie'!$AC28="","",IF('Feuille de Saisie'!$C28="H",IF('Feuille de Saisie'!$AC28&lt;Parametres!$Q$7,"20",LOOKUP('Feuille de Saisie'!$AC28,Parametres!$Q$7:$Q$27,Parametres!$P$7:$P$27)),IF('Feuille de Saisie'!$AC28&lt;Parametres!$Q$40,"20",LOOKUP('Feuille de Saisie'!$AC28,Parametres!$Q$40:$Q$60,Parametres!$P$40:$P$60))))</f>
        <v/>
      </c>
      <c r="P23" s="28" t="str">
        <f>IF('Feuille de Saisie'!$AG28="","",IF('Feuille de Saisie'!$C28="H",IF('Feuille de Saisie'!$AG28&lt;Parametres!$U$7,"20",LOOKUP('Feuille de Saisie'!$AG28,Parametres!$U$7:$U$27,Parametres!$P$7:$P$27)),IF('Feuille de Saisie'!$AG28&lt;Parametres!$U$40,"20",LOOKUP('Feuille de Saisie'!$AG28,Parametres!$U$40:$U$60,Parametres!$P$40:$P$60))))</f>
        <v/>
      </c>
      <c r="Q23" s="115" t="e">
        <f t="shared" si="0"/>
        <v>#DIV/0!</v>
      </c>
      <c r="R23" s="96">
        <f>'Feuille de Saisie'!AC28</f>
        <v>0</v>
      </c>
      <c r="S23" s="96">
        <f>'Feuille de Saisie'!AG28</f>
        <v>0</v>
      </c>
    </row>
    <row r="24" spans="3:19" x14ac:dyDescent="0.2">
      <c r="C24" s="27" t="str">
        <f>CONCATENATE('Feuille de Saisie'!A29," ",'Feuille de Saisie'!B29)</f>
        <v xml:space="preserve"> </v>
      </c>
      <c r="D24" s="27" t="str">
        <f>IF('Feuille de Saisie'!$C29="","",'Feuille de Saisie'!$C29)</f>
        <v/>
      </c>
      <c r="E24" s="66" t="str">
        <f>IF('Feuille de Saisie'!$D29="","",'Feuille de Saisie'!$D29)</f>
        <v/>
      </c>
      <c r="F24" s="28" t="str">
        <f>IF('Feuille de Saisie'!$J29="","",IF('Feuille de Saisie'!$C29="H",LOOKUP('Feuille de Saisie'!$M29,Parametres!$B$7:$B$27,Parametres!$A$7:$A$27),LOOKUP('Feuille de Saisie'!$M29,Parametres!$B$40:$B$60,Parametres!$A$40:$A$60)))</f>
        <v/>
      </c>
      <c r="G24" s="28" t="str">
        <f>IF('Feuille de Saisie'!$N29="","",IF('Feuille de Saisie'!$C29="H",LOOKUP('Feuille de Saisie'!$Q29,Parametres!$C$7:$C$27,Parametres!$A$7:$A$27),LOOKUP('Feuille de Saisie'!$Q29,Parametres!$C$40:$C$60,Parametres!$A$40:$A$60)))</f>
        <v/>
      </c>
      <c r="H24" s="28" t="str">
        <f>IF('Feuille de Saisie'!$R29="","",IF('Feuille de Saisie'!$C29="H",LOOKUP('Feuille de Saisie'!$R29,Parametres!$D$7:$D$27,Parametres!$A$7:$A$27),LOOKUP('Feuille de Saisie'!$R29,Parametres!$D$40:$D$60,Parametres!$A$40:$A$60)))</f>
        <v/>
      </c>
      <c r="I24" s="28" t="str">
        <f>IF('Feuille de Saisie'!$S29="","",IF('Feuille de Saisie'!$C29="H",LOOKUP('Feuille de Saisie'!$S29,Parametres!$E$7:$E$27,Parametres!$A$7:$A$27),LOOKUP('Feuille de Saisie'!$S29,Parametres!$E$40:$E$60,Parametres!$A$40:$A$60)))</f>
        <v/>
      </c>
      <c r="J24" s="28" t="str">
        <f>IF('Feuille de Saisie'!$T29="","",IF('Feuille de Saisie'!$C29="H",LOOKUP('Feuille de Saisie'!$T29,Parametres!$F$7:$F$27,Parametres!$A$7:$A$27),LOOKUP('Feuille de Saisie'!$T29,Parametres!$F$40:$F$60,Parametres!$A$40:$A$60)))</f>
        <v/>
      </c>
      <c r="K24" s="28" t="str">
        <f t="array" ref="K24">IF('Feuille de Saisie'!U29="","",IF('Feuille de Saisie'!$C29="H",IF(AND('Feuille de Saisie'!$N29&lt;Parametres!$G$8,'Feuille de Saisie'!$V29&gt;=Parametres!$H$8),"0",IF(AND('Feuille de Saisie'!$U29&gt;Parametres!$G$27,'Feuille de Saisie'!$V29=Parametres!$H$27),"20",INDEX(Parametres!$A$7:$A$27,MATCH(1,(Parametres!$G$7:$G$27='Feuille de Saisie'!$U29)*(Parametres!$H$7:$H$27='Feuille de Saisie'!$V29),0)))),IF(AND('Feuille de Saisie'!$U29&lt;Parametres!$G$41,'Feuille de Saisie'!$V29&gt;=Parametres!$H$41),"0",IF(AND('Feuille de Saisie'!$U29&gt;Parametres!$G$60,'Feuille de Saisie'!$V29=Parametres!$H$60),"20",INDEX(Parametres!$A$40:$A$60,MATCH(1,(Parametres!$G$40:$G$60='Feuille de Saisie'!$U29)*(Parametres!$H$40:$H$60='Feuille de Saisie'!$V29),0))))))</f>
        <v/>
      </c>
      <c r="L24" s="28" t="str">
        <f>IF('Feuille de Saisie'!$W29="","",IF('Feuille de Saisie'!$C29="H",LOOKUP('Feuille de Saisie'!$W29,Parametres!$I$7:$I$27,Parametres!$A$7:$A$27),LOOKUP('Feuille de Saisie'!$W29,Parametres!$I$40:$I$60,Parametres!$A$40:$A$60)))</f>
        <v/>
      </c>
      <c r="M24" s="28" t="str">
        <f>IF('Feuille de Saisie'!$X29="","",IF('Feuille de Saisie'!$C29="H",LOOKUP('Feuille de Saisie'!$X29,Parametres!$J$7:$J$27,Parametres!$A$7:$A$27),LOOKUP('Feuille de Saisie'!$X29,Parametres!$J$40:$J$60,Parametres!$A$40:$A$60)))</f>
        <v/>
      </c>
      <c r="N24" s="28" t="str">
        <f>IF('Feuille de Saisie'!$Y29="","",IF('Feuille de Saisie'!$C29="H",LOOKUP('Feuille de Saisie'!$Y29,Parametres!$K$7:$K$27,Parametres!$A$7:$A$27),LOOKUP('Feuille de Saisie'!$Y29,Parametres!$K$40:$K$60,Parametres!$A$40:$A$60)))</f>
        <v/>
      </c>
      <c r="O24" s="28" t="str">
        <f>IF('Feuille de Saisie'!$AC29="","",IF('Feuille de Saisie'!$C29="H",IF('Feuille de Saisie'!$AC29&lt;Parametres!$Q$7,"20",LOOKUP('Feuille de Saisie'!$AC29,Parametres!$Q$7:$Q$27,Parametres!$P$7:$P$27)),IF('Feuille de Saisie'!$AC29&lt;Parametres!$Q$40,"20",LOOKUP('Feuille de Saisie'!$AC29,Parametres!$Q$40:$Q$60,Parametres!$P$40:$P$60))))</f>
        <v/>
      </c>
      <c r="P24" s="28" t="str">
        <f>IF('Feuille de Saisie'!$AG29="","",IF('Feuille de Saisie'!$C29="H",IF('Feuille de Saisie'!$AG29&lt;Parametres!$U$7,"20",LOOKUP('Feuille de Saisie'!$AG29,Parametres!$U$7:$U$27,Parametres!$P$7:$P$27)),IF('Feuille de Saisie'!$AG29&lt;Parametres!$U$40,"20",LOOKUP('Feuille de Saisie'!$AG29,Parametres!$U$40:$U$60,Parametres!$P$40:$P$60))))</f>
        <v/>
      </c>
      <c r="Q24" s="115" t="e">
        <f t="shared" si="0"/>
        <v>#DIV/0!</v>
      </c>
      <c r="R24" s="96">
        <f>'Feuille de Saisie'!AC29</f>
        <v>0</v>
      </c>
      <c r="S24" s="96">
        <f>'Feuille de Saisie'!AG29</f>
        <v>0</v>
      </c>
    </row>
    <row r="25" spans="3:19" x14ac:dyDescent="0.2">
      <c r="C25" s="27" t="str">
        <f>CONCATENATE('Feuille de Saisie'!A30," ",'Feuille de Saisie'!B30)</f>
        <v xml:space="preserve"> </v>
      </c>
      <c r="D25" s="27" t="str">
        <f>IF('Feuille de Saisie'!$C30="","",'Feuille de Saisie'!$C30)</f>
        <v/>
      </c>
      <c r="E25" s="66" t="str">
        <f>IF('Feuille de Saisie'!$D30="","",'Feuille de Saisie'!$D30)</f>
        <v/>
      </c>
      <c r="F25" s="28" t="str">
        <f>IF('Feuille de Saisie'!$J30="","",IF('Feuille de Saisie'!$C30="H",LOOKUP('Feuille de Saisie'!$M30,Parametres!$B$7:$B$27,Parametres!$A$7:$A$27),LOOKUP('Feuille de Saisie'!$M30,Parametres!$B$40:$B$60,Parametres!$A$40:$A$60)))</f>
        <v/>
      </c>
      <c r="G25" s="28" t="str">
        <f>IF('Feuille de Saisie'!$N30="","",IF('Feuille de Saisie'!$C30="H",LOOKUP('Feuille de Saisie'!$Q30,Parametres!$C$7:$C$27,Parametres!$A$7:$A$27),LOOKUP('Feuille de Saisie'!$Q30,Parametres!$C$40:$C$60,Parametres!$A$40:$A$60)))</f>
        <v/>
      </c>
      <c r="H25" s="28" t="str">
        <f>IF('Feuille de Saisie'!$R30="","",IF('Feuille de Saisie'!$C30="H",LOOKUP('Feuille de Saisie'!$R30,Parametres!$D$7:$D$27,Parametres!$A$7:$A$27),LOOKUP('Feuille de Saisie'!$R30,Parametres!$D$40:$D$60,Parametres!$A$40:$A$60)))</f>
        <v/>
      </c>
      <c r="I25" s="28" t="str">
        <f>IF('Feuille de Saisie'!$S30="","",IF('Feuille de Saisie'!$C30="H",LOOKUP('Feuille de Saisie'!$S30,Parametres!$E$7:$E$27,Parametres!$A$7:$A$27),LOOKUP('Feuille de Saisie'!$S30,Parametres!$E$40:$E$60,Parametres!$A$40:$A$60)))</f>
        <v/>
      </c>
      <c r="J25" s="28" t="str">
        <f>IF('Feuille de Saisie'!$T30="","",IF('Feuille de Saisie'!$C30="H",LOOKUP('Feuille de Saisie'!$T30,Parametres!$F$7:$F$27,Parametres!$A$7:$A$27),LOOKUP('Feuille de Saisie'!$T30,Parametres!$F$40:$F$60,Parametres!$A$40:$A$60)))</f>
        <v/>
      </c>
      <c r="K25" s="28" t="str">
        <f t="array" ref="K25">IF('Feuille de Saisie'!U30="","",IF('Feuille de Saisie'!$C30="H",IF(AND('Feuille de Saisie'!$N30&lt;Parametres!$G$8,'Feuille de Saisie'!$V30&gt;=Parametres!$H$8),"0",IF(AND('Feuille de Saisie'!$U30&gt;Parametres!$G$27,'Feuille de Saisie'!$V30=Parametres!$H$27),"20",INDEX(Parametres!$A$7:$A$27,MATCH(1,(Parametres!$G$7:$G$27='Feuille de Saisie'!$U30)*(Parametres!$H$7:$H$27='Feuille de Saisie'!$V30),0)))),IF(AND('Feuille de Saisie'!$U30&lt;Parametres!$G$41,'Feuille de Saisie'!$V30&gt;=Parametres!$H$41),"0",IF(AND('Feuille de Saisie'!$U30&gt;Parametres!$G$60,'Feuille de Saisie'!$V30=Parametres!$H$60),"20",INDEX(Parametres!$A$40:$A$60,MATCH(1,(Parametres!$G$40:$G$60='Feuille de Saisie'!$U30)*(Parametres!$H$40:$H$60='Feuille de Saisie'!$V30),0))))))</f>
        <v/>
      </c>
      <c r="L25" s="28" t="str">
        <f>IF('Feuille de Saisie'!$W30="","",IF('Feuille de Saisie'!$C30="H",LOOKUP('Feuille de Saisie'!$W30,Parametres!$I$7:$I$27,Parametres!$A$7:$A$27),LOOKUP('Feuille de Saisie'!$W30,Parametres!$I$40:$I$60,Parametres!$A$40:$A$60)))</f>
        <v/>
      </c>
      <c r="M25" s="28" t="str">
        <f>IF('Feuille de Saisie'!$X30="","",IF('Feuille de Saisie'!$C30="H",LOOKUP('Feuille de Saisie'!$X30,Parametres!$J$7:$J$27,Parametres!$A$7:$A$27),LOOKUP('Feuille de Saisie'!$X30,Parametres!$J$40:$J$60,Parametres!$A$40:$A$60)))</f>
        <v/>
      </c>
      <c r="N25" s="28" t="str">
        <f>IF('Feuille de Saisie'!$Y30="","",IF('Feuille de Saisie'!$C30="H",LOOKUP('Feuille de Saisie'!$Y30,Parametres!$K$7:$K$27,Parametres!$A$7:$A$27),LOOKUP('Feuille de Saisie'!$Y30,Parametres!$K$40:$K$60,Parametres!$A$40:$A$60)))</f>
        <v/>
      </c>
      <c r="O25" s="28" t="str">
        <f>IF('Feuille de Saisie'!$AC30="","",IF('Feuille de Saisie'!$C30="H",IF('Feuille de Saisie'!$AC30&lt;Parametres!$Q$7,"20",LOOKUP('Feuille de Saisie'!$AC30,Parametres!$Q$7:$Q$27,Parametres!$P$7:$P$27)),IF('Feuille de Saisie'!$AC30&lt;Parametres!$Q$40,"20",LOOKUP('Feuille de Saisie'!$AC30,Parametres!$Q$40:$Q$60,Parametres!$P$40:$P$60))))</f>
        <v/>
      </c>
      <c r="P25" s="28" t="str">
        <f>IF('Feuille de Saisie'!$AG30="","",IF('Feuille de Saisie'!$C30="H",IF('Feuille de Saisie'!$AG30&lt;Parametres!$U$7,"20",LOOKUP('Feuille de Saisie'!$AG30,Parametres!$U$7:$U$27,Parametres!$P$7:$P$27)),IF('Feuille de Saisie'!$AG30&lt;Parametres!$U$40,"20",LOOKUP('Feuille de Saisie'!$AG30,Parametres!$U$40:$U$60,Parametres!$P$40:$P$60))))</f>
        <v/>
      </c>
      <c r="Q25" s="115" t="e">
        <f t="shared" si="0"/>
        <v>#DIV/0!</v>
      </c>
      <c r="R25" s="96">
        <f>'Feuille de Saisie'!AC30</f>
        <v>0</v>
      </c>
      <c r="S25" s="96">
        <f>'Feuille de Saisie'!AG30</f>
        <v>0</v>
      </c>
    </row>
    <row r="26" spans="3:19" x14ac:dyDescent="0.2">
      <c r="C26" s="27" t="str">
        <f>CONCATENATE('Feuille de Saisie'!A31," ",'Feuille de Saisie'!B31)</f>
        <v xml:space="preserve"> </v>
      </c>
      <c r="D26" s="27" t="str">
        <f>IF('Feuille de Saisie'!$C31="","",'Feuille de Saisie'!$C31)</f>
        <v/>
      </c>
      <c r="E26" s="66" t="str">
        <f>IF('Feuille de Saisie'!$D31="","",'Feuille de Saisie'!$D31)</f>
        <v/>
      </c>
      <c r="F26" s="28" t="str">
        <f>IF('Feuille de Saisie'!$J31="","",IF('Feuille de Saisie'!$C31="H",LOOKUP('Feuille de Saisie'!$M31,Parametres!$B$7:$B$27,Parametres!$A$7:$A$27),LOOKUP('Feuille de Saisie'!$M31,Parametres!$B$40:$B$60,Parametres!$A$40:$A$60)))</f>
        <v/>
      </c>
      <c r="G26" s="28" t="str">
        <f>IF('Feuille de Saisie'!$N31="","",IF('Feuille de Saisie'!$C31="H",LOOKUP('Feuille de Saisie'!$Q31,Parametres!$C$7:$C$27,Parametres!$A$7:$A$27),LOOKUP('Feuille de Saisie'!$Q31,Parametres!$C$40:$C$60,Parametres!$A$40:$A$60)))</f>
        <v/>
      </c>
      <c r="H26" s="28" t="str">
        <f>IF('Feuille de Saisie'!$R31="","",IF('Feuille de Saisie'!$C31="H",LOOKUP('Feuille de Saisie'!$R31,Parametres!$D$7:$D$27,Parametres!$A$7:$A$27),LOOKUP('Feuille de Saisie'!$R31,Parametres!$D$40:$D$60,Parametres!$A$40:$A$60)))</f>
        <v/>
      </c>
      <c r="I26" s="28" t="str">
        <f>IF('Feuille de Saisie'!$S31="","",IF('Feuille de Saisie'!$C31="H",LOOKUP('Feuille de Saisie'!$S31,Parametres!$E$7:$E$27,Parametres!$A$7:$A$27),LOOKUP('Feuille de Saisie'!$S31,Parametres!$E$40:$E$60,Parametres!$A$40:$A$60)))</f>
        <v/>
      </c>
      <c r="J26" s="28" t="str">
        <f>IF('Feuille de Saisie'!$T31="","",IF('Feuille de Saisie'!$C31="H",LOOKUP('Feuille de Saisie'!$T31,Parametres!$F$7:$F$27,Parametres!$A$7:$A$27),LOOKUP('Feuille de Saisie'!$T31,Parametres!$F$40:$F$60,Parametres!$A$40:$A$60)))</f>
        <v/>
      </c>
      <c r="K26" s="28" t="str">
        <f t="array" ref="K26">IF('Feuille de Saisie'!U31="","",IF('Feuille de Saisie'!$C31="H",IF(AND('Feuille de Saisie'!$N31&lt;Parametres!$G$8,'Feuille de Saisie'!$V31&gt;=Parametres!$H$8),"0",IF(AND('Feuille de Saisie'!$U31&gt;Parametres!$G$27,'Feuille de Saisie'!$V31=Parametres!$H$27),"20",INDEX(Parametres!$A$7:$A$27,MATCH(1,(Parametres!$G$7:$G$27='Feuille de Saisie'!$U31)*(Parametres!$H$7:$H$27='Feuille de Saisie'!$V31),0)))),IF(AND('Feuille de Saisie'!$U31&lt;Parametres!$G$41,'Feuille de Saisie'!$V31&gt;=Parametres!$H$41),"0",IF(AND('Feuille de Saisie'!$U31&gt;Parametres!$G$60,'Feuille de Saisie'!$V31=Parametres!$H$60),"20",INDEX(Parametres!$A$40:$A$60,MATCH(1,(Parametres!$G$40:$G$60='Feuille de Saisie'!$U31)*(Parametres!$H$40:$H$60='Feuille de Saisie'!$V31),0))))))</f>
        <v/>
      </c>
      <c r="L26" s="28" t="str">
        <f>IF('Feuille de Saisie'!$W31="","",IF('Feuille de Saisie'!$C31="H",LOOKUP('Feuille de Saisie'!$W31,Parametres!$I$7:$I$27,Parametres!$A$7:$A$27),LOOKUP('Feuille de Saisie'!$W31,Parametres!$I$40:$I$60,Parametres!$A$40:$A$60)))</f>
        <v/>
      </c>
      <c r="M26" s="28" t="str">
        <f>IF('Feuille de Saisie'!$X31="","",IF('Feuille de Saisie'!$C31="H",LOOKUP('Feuille de Saisie'!$X31,Parametres!$J$7:$J$27,Parametres!$A$7:$A$27),LOOKUP('Feuille de Saisie'!$X31,Parametres!$J$40:$J$60,Parametres!$A$40:$A$60)))</f>
        <v/>
      </c>
      <c r="N26" s="28" t="str">
        <f>IF('Feuille de Saisie'!$Y31="","",IF('Feuille de Saisie'!$C31="H",LOOKUP('Feuille de Saisie'!$Y31,Parametres!$K$7:$K$27,Parametres!$A$7:$A$27),LOOKUP('Feuille de Saisie'!$Y31,Parametres!$K$40:$K$60,Parametres!$A$40:$A$60)))</f>
        <v/>
      </c>
      <c r="O26" s="28" t="str">
        <f>IF('Feuille de Saisie'!$AC31="","",IF('Feuille de Saisie'!$C31="H",IF('Feuille de Saisie'!$AC31&lt;Parametres!$Q$7,"20",LOOKUP('Feuille de Saisie'!$AC31,Parametres!$Q$7:$Q$27,Parametres!$P$7:$P$27)),IF('Feuille de Saisie'!$AC31&lt;Parametres!$Q$40,"20",LOOKUP('Feuille de Saisie'!$AC31,Parametres!$Q$40:$Q$60,Parametres!$P$40:$P$60))))</f>
        <v/>
      </c>
      <c r="P26" s="28" t="str">
        <f>IF('Feuille de Saisie'!$AG31="","",IF('Feuille de Saisie'!$C31="H",IF('Feuille de Saisie'!$AG31&lt;Parametres!$U$7,"20",LOOKUP('Feuille de Saisie'!$AG31,Parametres!$U$7:$U$27,Parametres!$P$7:$P$27)),IF('Feuille de Saisie'!$AG31&lt;Parametres!$U$40,"20",LOOKUP('Feuille de Saisie'!$AG31,Parametres!$U$40:$U$60,Parametres!$P$40:$P$60))))</f>
        <v/>
      </c>
      <c r="Q26" s="115" t="e">
        <f t="shared" si="0"/>
        <v>#DIV/0!</v>
      </c>
      <c r="R26" s="96">
        <f>'Feuille de Saisie'!AC31</f>
        <v>0</v>
      </c>
      <c r="S26" s="96">
        <f>'Feuille de Saisie'!AG31</f>
        <v>0</v>
      </c>
    </row>
    <row r="27" spans="3:19" x14ac:dyDescent="0.2">
      <c r="C27" s="27" t="str">
        <f>CONCATENATE('Feuille de Saisie'!A32," ",'Feuille de Saisie'!B32)</f>
        <v xml:space="preserve"> </v>
      </c>
      <c r="D27" s="27" t="str">
        <f>IF('Feuille de Saisie'!$C32="","",'Feuille de Saisie'!$C32)</f>
        <v/>
      </c>
      <c r="E27" s="66" t="str">
        <f>IF('Feuille de Saisie'!$D32="","",'Feuille de Saisie'!$D32)</f>
        <v/>
      </c>
      <c r="F27" s="28" t="str">
        <f>IF('Feuille de Saisie'!$J32="","",IF('Feuille de Saisie'!$C32="H",LOOKUP('Feuille de Saisie'!$M32,Parametres!$B$7:$B$27,Parametres!$A$7:$A$27),LOOKUP('Feuille de Saisie'!$M32,Parametres!$B$40:$B$60,Parametres!$A$40:$A$60)))</f>
        <v/>
      </c>
      <c r="G27" s="28" t="str">
        <f>IF('Feuille de Saisie'!$N32="","",IF('Feuille de Saisie'!$C32="H",LOOKUP('Feuille de Saisie'!$Q32,Parametres!$C$7:$C$27,Parametres!$A$7:$A$27),LOOKUP('Feuille de Saisie'!$Q32,Parametres!$C$40:$C$60,Parametres!$A$40:$A$60)))</f>
        <v/>
      </c>
      <c r="H27" s="28" t="str">
        <f>IF('Feuille de Saisie'!$R32="","",IF('Feuille de Saisie'!$C32="H",LOOKUP('Feuille de Saisie'!$R32,Parametres!$D$7:$D$27,Parametres!$A$7:$A$27),LOOKUP('Feuille de Saisie'!$R32,Parametres!$D$40:$D$60,Parametres!$A$40:$A$60)))</f>
        <v/>
      </c>
      <c r="I27" s="28" t="str">
        <f>IF('Feuille de Saisie'!$S32="","",IF('Feuille de Saisie'!$C32="H",LOOKUP('Feuille de Saisie'!$S32,Parametres!$E$7:$E$27,Parametres!$A$7:$A$27),LOOKUP('Feuille de Saisie'!$S32,Parametres!$E$40:$E$60,Parametres!$A$40:$A$60)))</f>
        <v/>
      </c>
      <c r="J27" s="28" t="str">
        <f>IF('Feuille de Saisie'!$T32="","",IF('Feuille de Saisie'!$C32="H",LOOKUP('Feuille de Saisie'!$T32,Parametres!$F$7:$F$27,Parametres!$A$7:$A$27),LOOKUP('Feuille de Saisie'!$T32,Parametres!$F$40:$F$60,Parametres!$A$40:$A$60)))</f>
        <v/>
      </c>
      <c r="K27" s="28" t="str">
        <f t="array" ref="K27">IF('Feuille de Saisie'!U32="","",IF('Feuille de Saisie'!$C32="H",IF(AND('Feuille de Saisie'!$N32&lt;Parametres!$G$8,'Feuille de Saisie'!$V32&gt;=Parametres!$H$8),"0",IF(AND('Feuille de Saisie'!$U32&gt;Parametres!$G$27,'Feuille de Saisie'!$V32=Parametres!$H$27),"20",INDEX(Parametres!$A$7:$A$27,MATCH(1,(Parametres!$G$7:$G$27='Feuille de Saisie'!$U32)*(Parametres!$H$7:$H$27='Feuille de Saisie'!$V32),0)))),IF(AND('Feuille de Saisie'!$U32&lt;Parametres!$G$41,'Feuille de Saisie'!$V32&gt;=Parametres!$H$41),"0",IF(AND('Feuille de Saisie'!$U32&gt;Parametres!$G$60,'Feuille de Saisie'!$V32=Parametres!$H$60),"20",INDEX(Parametres!$A$40:$A$60,MATCH(1,(Parametres!$G$40:$G$60='Feuille de Saisie'!$U32)*(Parametres!$H$40:$H$60='Feuille de Saisie'!$V32),0))))))</f>
        <v/>
      </c>
      <c r="L27" s="28" t="str">
        <f>IF('Feuille de Saisie'!$W32="","",IF('Feuille de Saisie'!$C32="H",LOOKUP('Feuille de Saisie'!$W32,Parametres!$I$7:$I$27,Parametres!$A$7:$A$27),LOOKUP('Feuille de Saisie'!$W32,Parametres!$I$40:$I$60,Parametres!$A$40:$A$60)))</f>
        <v/>
      </c>
      <c r="M27" s="28" t="str">
        <f>IF('Feuille de Saisie'!$X32="","",IF('Feuille de Saisie'!$C32="H",LOOKUP('Feuille de Saisie'!$X32,Parametres!$J$7:$J$27,Parametres!$A$7:$A$27),LOOKUP('Feuille de Saisie'!$X32,Parametres!$J$40:$J$60,Parametres!$A$40:$A$60)))</f>
        <v/>
      </c>
      <c r="N27" s="28" t="str">
        <f>IF('Feuille de Saisie'!$Y32="","",IF('Feuille de Saisie'!$C32="H",LOOKUP('Feuille de Saisie'!$Y32,Parametres!$K$7:$K$27,Parametres!$A$7:$A$27),LOOKUP('Feuille de Saisie'!$Y32,Parametres!$K$40:$K$60,Parametres!$A$40:$A$60)))</f>
        <v/>
      </c>
      <c r="O27" s="28" t="str">
        <f>IF('Feuille de Saisie'!$AC32="","",IF('Feuille de Saisie'!$C32="H",IF('Feuille de Saisie'!$AC32&lt;Parametres!$Q$7,"20",LOOKUP('Feuille de Saisie'!$AC32,Parametres!$Q$7:$Q$27,Parametres!$P$7:$P$27)),IF('Feuille de Saisie'!$AC32&lt;Parametres!$Q$40,"20",LOOKUP('Feuille de Saisie'!$AC32,Parametres!$Q$40:$Q$60,Parametres!$P$40:$P$60))))</f>
        <v/>
      </c>
      <c r="P27" s="28" t="str">
        <f>IF('Feuille de Saisie'!$AG32="","",IF('Feuille de Saisie'!$C32="H",IF('Feuille de Saisie'!$AG32&lt;Parametres!$U$7,"20",LOOKUP('Feuille de Saisie'!$AG32,Parametres!$U$7:$U$27,Parametres!$P$7:$P$27)),IF('Feuille de Saisie'!$AG32&lt;Parametres!$U$40,"20",LOOKUP('Feuille de Saisie'!$AG32,Parametres!$U$40:$U$60,Parametres!$P$40:$P$60))))</f>
        <v/>
      </c>
      <c r="Q27" s="115" t="e">
        <f t="shared" si="0"/>
        <v>#DIV/0!</v>
      </c>
      <c r="R27" s="96">
        <f>'Feuille de Saisie'!AC32</f>
        <v>0</v>
      </c>
      <c r="S27" s="96">
        <f>'Feuille de Saisie'!AG32</f>
        <v>0</v>
      </c>
    </row>
    <row r="28" spans="3:19" x14ac:dyDescent="0.2">
      <c r="C28" s="27" t="str">
        <f>CONCATENATE('Feuille de Saisie'!A33," ",'Feuille de Saisie'!B33)</f>
        <v xml:space="preserve"> </v>
      </c>
      <c r="D28" s="27" t="str">
        <f>IF('Feuille de Saisie'!$C33="","",'Feuille de Saisie'!$C33)</f>
        <v/>
      </c>
      <c r="E28" s="66" t="str">
        <f>IF('Feuille de Saisie'!$D33="","",'Feuille de Saisie'!$D33)</f>
        <v/>
      </c>
      <c r="F28" s="28" t="str">
        <f>IF('Feuille de Saisie'!$J33="","",IF('Feuille de Saisie'!$C33="H",LOOKUP('Feuille de Saisie'!$M33,Parametres!$B$7:$B$27,Parametres!$A$7:$A$27),LOOKUP('Feuille de Saisie'!$M33,Parametres!$B$40:$B$60,Parametres!$A$40:$A$60)))</f>
        <v/>
      </c>
      <c r="G28" s="28" t="str">
        <f>IF('Feuille de Saisie'!$N33="","",IF('Feuille de Saisie'!$C33="H",LOOKUP('Feuille de Saisie'!$Q33,Parametres!$C$7:$C$27,Parametres!$A$7:$A$27),LOOKUP('Feuille de Saisie'!$Q33,Parametres!$C$40:$C$60,Parametres!$A$40:$A$60)))</f>
        <v/>
      </c>
      <c r="H28" s="28" t="str">
        <f>IF('Feuille de Saisie'!$R33="","",IF('Feuille de Saisie'!$C33="H",LOOKUP('Feuille de Saisie'!$R33,Parametres!$D$7:$D$27,Parametres!$A$7:$A$27),LOOKUP('Feuille de Saisie'!$R33,Parametres!$D$40:$D$60,Parametres!$A$40:$A$60)))</f>
        <v/>
      </c>
      <c r="I28" s="28" t="str">
        <f>IF('Feuille de Saisie'!$S33="","",IF('Feuille de Saisie'!$C33="H",LOOKUP('Feuille de Saisie'!$S33,Parametres!$E$7:$E$27,Parametres!$A$7:$A$27),LOOKUP('Feuille de Saisie'!$S33,Parametres!$E$40:$E$60,Parametres!$A$40:$A$60)))</f>
        <v/>
      </c>
      <c r="J28" s="28" t="str">
        <f>IF('Feuille de Saisie'!$T33="","",IF('Feuille de Saisie'!$C33="H",LOOKUP('Feuille de Saisie'!$T33,Parametres!$F$7:$F$27,Parametres!$A$7:$A$27),LOOKUP('Feuille de Saisie'!$T33,Parametres!$F$40:$F$60,Parametres!$A$40:$A$60)))</f>
        <v/>
      </c>
      <c r="K28" s="28" t="str">
        <f t="array" ref="K28">IF('Feuille de Saisie'!U33="","",IF('Feuille de Saisie'!$C33="H",IF(AND('Feuille de Saisie'!$N33&lt;Parametres!$G$8,'Feuille de Saisie'!$V33&gt;=Parametres!$H$8),"0",IF(AND('Feuille de Saisie'!$U33&gt;Parametres!$G$27,'Feuille de Saisie'!$V33=Parametres!$H$27),"20",INDEX(Parametres!$A$7:$A$27,MATCH(1,(Parametres!$G$7:$G$27='Feuille de Saisie'!$U33)*(Parametres!$H$7:$H$27='Feuille de Saisie'!$V33),0)))),IF(AND('Feuille de Saisie'!$U33&lt;Parametres!$G$41,'Feuille de Saisie'!$V33&gt;=Parametres!$H$41),"0",IF(AND('Feuille de Saisie'!$U33&gt;Parametres!$G$60,'Feuille de Saisie'!$V33=Parametres!$H$60),"20",INDEX(Parametres!$A$40:$A$60,MATCH(1,(Parametres!$G$40:$G$60='Feuille de Saisie'!$U33)*(Parametres!$H$40:$H$60='Feuille de Saisie'!$V33),0))))))</f>
        <v/>
      </c>
      <c r="L28" s="28" t="str">
        <f>IF('Feuille de Saisie'!$W33="","",IF('Feuille de Saisie'!$C33="H",LOOKUP('Feuille de Saisie'!$W33,Parametres!$I$7:$I$27,Parametres!$A$7:$A$27),LOOKUP('Feuille de Saisie'!$W33,Parametres!$I$40:$I$60,Parametres!$A$40:$A$60)))</f>
        <v/>
      </c>
      <c r="M28" s="28" t="str">
        <f>IF('Feuille de Saisie'!$X33="","",IF('Feuille de Saisie'!$C33="H",LOOKUP('Feuille de Saisie'!$X33,Parametres!$J$7:$J$27,Parametres!$A$7:$A$27),LOOKUP('Feuille de Saisie'!$X33,Parametres!$J$40:$J$60,Parametres!$A$40:$A$60)))</f>
        <v/>
      </c>
      <c r="N28" s="28" t="str">
        <f>IF('Feuille de Saisie'!$Y33="","",IF('Feuille de Saisie'!$C33="H",LOOKUP('Feuille de Saisie'!$Y33,Parametres!$K$7:$K$27,Parametres!$A$7:$A$27),LOOKUP('Feuille de Saisie'!$Y33,Parametres!$K$40:$K$60,Parametres!$A$40:$A$60)))</f>
        <v/>
      </c>
      <c r="O28" s="28" t="str">
        <f>IF('Feuille de Saisie'!$AC33="","",IF('Feuille de Saisie'!$C33="H",IF('Feuille de Saisie'!$AC33&lt;Parametres!$Q$7,"20",LOOKUP('Feuille de Saisie'!$AC33,Parametres!$Q$7:$Q$27,Parametres!$P$7:$P$27)),IF('Feuille de Saisie'!$AC33&lt;Parametres!$Q$40,"20",LOOKUP('Feuille de Saisie'!$AC33,Parametres!$Q$40:$Q$60,Parametres!$P$40:$P$60))))</f>
        <v/>
      </c>
      <c r="P28" s="28" t="str">
        <f>IF('Feuille de Saisie'!$AG33="","",IF('Feuille de Saisie'!$C33="H",IF('Feuille de Saisie'!$AG33&lt;Parametres!$U$7,"20",LOOKUP('Feuille de Saisie'!$AG33,Parametres!$U$7:$U$27,Parametres!$P$7:$P$27)),IF('Feuille de Saisie'!$AG33&lt;Parametres!$U$40,"20",LOOKUP('Feuille de Saisie'!$AG33,Parametres!$U$40:$U$60,Parametres!$P$40:$P$60))))</f>
        <v/>
      </c>
      <c r="Q28" s="115" t="e">
        <f t="shared" si="0"/>
        <v>#DIV/0!</v>
      </c>
      <c r="R28" s="96">
        <f>'Feuille de Saisie'!AC33</f>
        <v>0</v>
      </c>
      <c r="S28" s="96">
        <f>'Feuille de Saisie'!AG33</f>
        <v>0</v>
      </c>
    </row>
    <row r="29" spans="3:19" x14ac:dyDescent="0.2">
      <c r="C29" s="27" t="str">
        <f>CONCATENATE('Feuille de Saisie'!A34," ",'Feuille de Saisie'!B34)</f>
        <v xml:space="preserve"> </v>
      </c>
      <c r="D29" s="27" t="str">
        <f>IF('Feuille de Saisie'!$C34="","",'Feuille de Saisie'!$C34)</f>
        <v/>
      </c>
      <c r="E29" s="66" t="str">
        <f>IF('Feuille de Saisie'!$D34="","",'Feuille de Saisie'!$D34)</f>
        <v/>
      </c>
      <c r="F29" s="28" t="str">
        <f>IF('Feuille de Saisie'!$J34="","",IF('Feuille de Saisie'!$C34="H",LOOKUP('Feuille de Saisie'!$M34,Parametres!$B$7:$B$27,Parametres!$A$7:$A$27),LOOKUP('Feuille de Saisie'!$M34,Parametres!$B$40:$B$60,Parametres!$A$40:$A$60)))</f>
        <v/>
      </c>
      <c r="G29" s="28" t="str">
        <f>IF('Feuille de Saisie'!$N34="","",IF('Feuille de Saisie'!$C34="H",LOOKUP('Feuille de Saisie'!$Q34,Parametres!$C$7:$C$27,Parametres!$A$7:$A$27),LOOKUP('Feuille de Saisie'!$Q34,Parametres!$C$40:$C$60,Parametres!$A$40:$A$60)))</f>
        <v/>
      </c>
      <c r="H29" s="28" t="str">
        <f>IF('Feuille de Saisie'!$R34="","",IF('Feuille de Saisie'!$C34="H",LOOKUP('Feuille de Saisie'!$R34,Parametres!$D$7:$D$27,Parametres!$A$7:$A$27),LOOKUP('Feuille de Saisie'!$R34,Parametres!$D$40:$D$60,Parametres!$A$40:$A$60)))</f>
        <v/>
      </c>
      <c r="I29" s="28" t="str">
        <f>IF('Feuille de Saisie'!$S34="","",IF('Feuille de Saisie'!$C34="H",LOOKUP('Feuille de Saisie'!$S34,Parametres!$E$7:$E$27,Parametres!$A$7:$A$27),LOOKUP('Feuille de Saisie'!$S34,Parametres!$E$40:$E$60,Parametres!$A$40:$A$60)))</f>
        <v/>
      </c>
      <c r="J29" s="28" t="str">
        <f>IF('Feuille de Saisie'!$T34="","",IF('Feuille de Saisie'!$C34="H",LOOKUP('Feuille de Saisie'!$T34,Parametres!$F$7:$F$27,Parametres!$A$7:$A$27),LOOKUP('Feuille de Saisie'!$T34,Parametres!$F$40:$F$60,Parametres!$A$40:$A$60)))</f>
        <v/>
      </c>
      <c r="K29" s="28" t="str">
        <f t="array" ref="K29">IF('Feuille de Saisie'!U34="","",IF('Feuille de Saisie'!$C34="H",IF(AND('Feuille de Saisie'!$N34&lt;Parametres!$G$8,'Feuille de Saisie'!$V34&gt;=Parametres!$H$8),"0",IF(AND('Feuille de Saisie'!$U34&gt;Parametres!$G$27,'Feuille de Saisie'!$V34=Parametres!$H$27),"20",INDEX(Parametres!$A$7:$A$27,MATCH(1,(Parametres!$G$7:$G$27='Feuille de Saisie'!$U34)*(Parametres!$H$7:$H$27='Feuille de Saisie'!$V34),0)))),IF(AND('Feuille de Saisie'!$U34&lt;Parametres!$G$41,'Feuille de Saisie'!$V34&gt;=Parametres!$H$41),"0",IF(AND('Feuille de Saisie'!$U34&gt;Parametres!$G$60,'Feuille de Saisie'!$V34=Parametres!$H$60),"20",INDEX(Parametres!$A$40:$A$60,MATCH(1,(Parametres!$G$40:$G$60='Feuille de Saisie'!$U34)*(Parametres!$H$40:$H$60='Feuille de Saisie'!$V34),0))))))</f>
        <v/>
      </c>
      <c r="L29" s="28" t="str">
        <f>IF('Feuille de Saisie'!$W34="","",IF('Feuille de Saisie'!$C34="H",LOOKUP('Feuille de Saisie'!$W34,Parametres!$I$7:$I$27,Parametres!$A$7:$A$27),LOOKUP('Feuille de Saisie'!$W34,Parametres!$I$40:$I$60,Parametres!$A$40:$A$60)))</f>
        <v/>
      </c>
      <c r="M29" s="28" t="str">
        <f>IF('Feuille de Saisie'!$X34="","",IF('Feuille de Saisie'!$C34="H",LOOKUP('Feuille de Saisie'!$X34,Parametres!$J$7:$J$27,Parametres!$A$7:$A$27),LOOKUP('Feuille de Saisie'!$X34,Parametres!$J$40:$J$60,Parametres!$A$40:$A$60)))</f>
        <v/>
      </c>
      <c r="N29" s="28" t="str">
        <f>IF('Feuille de Saisie'!$Y34="","",IF('Feuille de Saisie'!$C34="H",LOOKUP('Feuille de Saisie'!$Y34,Parametres!$K$7:$K$27,Parametres!$A$7:$A$27),LOOKUP('Feuille de Saisie'!$Y34,Parametres!$K$40:$K$60,Parametres!$A$40:$A$60)))</f>
        <v/>
      </c>
      <c r="O29" s="28" t="str">
        <f>IF('Feuille de Saisie'!$AC34="","",IF('Feuille de Saisie'!$C34="H",IF('Feuille de Saisie'!$AC34&lt;Parametres!$Q$7,"20",LOOKUP('Feuille de Saisie'!$AC34,Parametres!$Q$7:$Q$27,Parametres!$P$7:$P$27)),IF('Feuille de Saisie'!$AC34&lt;Parametres!$Q$40,"20",LOOKUP('Feuille de Saisie'!$AC34,Parametres!$Q$40:$Q$60,Parametres!$P$40:$P$60))))</f>
        <v/>
      </c>
      <c r="P29" s="28" t="str">
        <f>IF('Feuille de Saisie'!$AG34="","",IF('Feuille de Saisie'!$C34="H",IF('Feuille de Saisie'!$AG34&lt;Parametres!$U$7,"20",LOOKUP('Feuille de Saisie'!$AG34,Parametres!$U$7:$U$27,Parametres!$P$7:$P$27)),IF('Feuille de Saisie'!$AG34&lt;Parametres!$U$40,"20",LOOKUP('Feuille de Saisie'!$AG34,Parametres!$U$40:$U$60,Parametres!$P$40:$P$60))))</f>
        <v/>
      </c>
      <c r="Q29" s="115" t="e">
        <f t="shared" si="0"/>
        <v>#DIV/0!</v>
      </c>
      <c r="R29" s="96">
        <f>'Feuille de Saisie'!AC34</f>
        <v>0</v>
      </c>
      <c r="S29" s="96">
        <f>'Feuille de Saisie'!AG34</f>
        <v>0</v>
      </c>
    </row>
    <row r="30" spans="3:19" x14ac:dyDescent="0.2">
      <c r="C30" s="27" t="str">
        <f>CONCATENATE('Feuille de Saisie'!A35," ",'Feuille de Saisie'!B35)</f>
        <v xml:space="preserve"> </v>
      </c>
      <c r="D30" s="27" t="str">
        <f>IF('Feuille de Saisie'!$C35="","",'Feuille de Saisie'!$C35)</f>
        <v/>
      </c>
      <c r="E30" s="66" t="str">
        <f>IF('Feuille de Saisie'!$D35="","",'Feuille de Saisie'!$D35)</f>
        <v/>
      </c>
      <c r="F30" s="28" t="str">
        <f>IF('Feuille de Saisie'!$J35="","",IF('Feuille de Saisie'!$C35="H",LOOKUP('Feuille de Saisie'!$M35,Parametres!$B$7:$B$27,Parametres!$A$7:$A$27),LOOKUP('Feuille de Saisie'!$M35,Parametres!$B$40:$B$60,Parametres!$A$40:$A$60)))</f>
        <v/>
      </c>
      <c r="G30" s="28" t="str">
        <f>IF('Feuille de Saisie'!$N35="","",IF('Feuille de Saisie'!$C35="H",LOOKUP('Feuille de Saisie'!$Q35,Parametres!$C$7:$C$27,Parametres!$A$7:$A$27),LOOKUP('Feuille de Saisie'!$Q35,Parametres!$C$40:$C$60,Parametres!$A$40:$A$60)))</f>
        <v/>
      </c>
      <c r="H30" s="28" t="str">
        <f>IF('Feuille de Saisie'!$R35="","",IF('Feuille de Saisie'!$C35="H",LOOKUP('Feuille de Saisie'!$R35,Parametres!$D$7:$D$27,Parametres!$A$7:$A$27),LOOKUP('Feuille de Saisie'!$R35,Parametres!$D$40:$D$60,Parametres!$A$40:$A$60)))</f>
        <v/>
      </c>
      <c r="I30" s="28" t="str">
        <f>IF('Feuille de Saisie'!$S35="","",IF('Feuille de Saisie'!$C35="H",LOOKUP('Feuille de Saisie'!$S35,Parametres!$E$7:$E$27,Parametres!$A$7:$A$27),LOOKUP('Feuille de Saisie'!$S35,Parametres!$E$40:$E$60,Parametres!$A$40:$A$60)))</f>
        <v/>
      </c>
      <c r="J30" s="28" t="str">
        <f>IF('Feuille de Saisie'!$T35="","",IF('Feuille de Saisie'!$C35="H",LOOKUP('Feuille de Saisie'!$T35,Parametres!$F$7:$F$27,Parametres!$A$7:$A$27),LOOKUP('Feuille de Saisie'!$T35,Parametres!$F$40:$F$60,Parametres!$A$40:$A$60)))</f>
        <v/>
      </c>
      <c r="K30" s="28" t="str">
        <f t="array" ref="K30">IF('Feuille de Saisie'!U35="","",IF('Feuille de Saisie'!$C35="H",IF(AND('Feuille de Saisie'!$N35&lt;Parametres!$G$8,'Feuille de Saisie'!$V35&gt;=Parametres!$H$8),"0",IF(AND('Feuille de Saisie'!$U35&gt;Parametres!$G$27,'Feuille de Saisie'!$V35=Parametres!$H$27),"20",INDEX(Parametres!$A$7:$A$27,MATCH(1,(Parametres!$G$7:$G$27='Feuille de Saisie'!$U35)*(Parametres!$H$7:$H$27='Feuille de Saisie'!$V35),0)))),IF(AND('Feuille de Saisie'!$U35&lt;Parametres!$G$41,'Feuille de Saisie'!$V35&gt;=Parametres!$H$41),"0",IF(AND('Feuille de Saisie'!$U35&gt;Parametres!$G$60,'Feuille de Saisie'!$V35=Parametres!$H$60),"20",INDEX(Parametres!$A$40:$A$60,MATCH(1,(Parametres!$G$40:$G$60='Feuille de Saisie'!$U35)*(Parametres!$H$40:$H$60='Feuille de Saisie'!$V35),0))))))</f>
        <v/>
      </c>
      <c r="L30" s="28" t="str">
        <f>IF('Feuille de Saisie'!$W35="","",IF('Feuille de Saisie'!$C35="H",LOOKUP('Feuille de Saisie'!$W35,Parametres!$I$7:$I$27,Parametres!$A$7:$A$27),LOOKUP('Feuille de Saisie'!$W35,Parametres!$I$40:$I$60,Parametres!$A$40:$A$60)))</f>
        <v/>
      </c>
      <c r="M30" s="28" t="str">
        <f>IF('Feuille de Saisie'!$X35="","",IF('Feuille de Saisie'!$C35="H",LOOKUP('Feuille de Saisie'!$X35,Parametres!$J$7:$J$27,Parametres!$A$7:$A$27),LOOKUP('Feuille de Saisie'!$X35,Parametres!$J$40:$J$60,Parametres!$A$40:$A$60)))</f>
        <v/>
      </c>
      <c r="N30" s="28" t="str">
        <f>IF('Feuille de Saisie'!$Y35="","",IF('Feuille de Saisie'!$C35="H",LOOKUP('Feuille de Saisie'!$Y35,Parametres!$K$7:$K$27,Parametres!$A$7:$A$27),LOOKUP('Feuille de Saisie'!$Y35,Parametres!$K$40:$K$60,Parametres!$A$40:$A$60)))</f>
        <v/>
      </c>
      <c r="O30" s="28" t="str">
        <f>IF('Feuille de Saisie'!$AC35="","",IF('Feuille de Saisie'!$C35="H",IF('Feuille de Saisie'!$AC35&lt;Parametres!$Q$7,"20",LOOKUP('Feuille de Saisie'!$AC35,Parametres!$Q$7:$Q$27,Parametres!$P$7:$P$27)),IF('Feuille de Saisie'!$AC35&lt;Parametres!$Q$40,"20",LOOKUP('Feuille de Saisie'!$AC35,Parametres!$Q$40:$Q$60,Parametres!$P$40:$P$60))))</f>
        <v/>
      </c>
      <c r="P30" s="28" t="str">
        <f>IF('Feuille de Saisie'!$AG35="","",IF('Feuille de Saisie'!$C35="H",IF('Feuille de Saisie'!$AG35&lt;Parametres!$U$7,"20",LOOKUP('Feuille de Saisie'!$AG35,Parametres!$U$7:$U$27,Parametres!$P$7:$P$27)),IF('Feuille de Saisie'!$AG35&lt;Parametres!$U$40,"20",LOOKUP('Feuille de Saisie'!$AG35,Parametres!$U$40:$U$60,Parametres!$P$40:$P$60))))</f>
        <v/>
      </c>
      <c r="Q30" s="115" t="e">
        <f t="shared" si="0"/>
        <v>#DIV/0!</v>
      </c>
      <c r="R30" s="96">
        <f>'Feuille de Saisie'!AC35</f>
        <v>0</v>
      </c>
      <c r="S30" s="96">
        <f>'Feuille de Saisie'!AG35</f>
        <v>0</v>
      </c>
    </row>
    <row r="31" spans="3:19" x14ac:dyDescent="0.2">
      <c r="C31" s="27" t="str">
        <f>CONCATENATE('Feuille de Saisie'!A36," ",'Feuille de Saisie'!B36)</f>
        <v xml:space="preserve"> </v>
      </c>
      <c r="D31" s="27" t="str">
        <f>IF('Feuille de Saisie'!$C36="","",'Feuille de Saisie'!$C36)</f>
        <v/>
      </c>
      <c r="E31" s="66" t="str">
        <f>IF('Feuille de Saisie'!$D36="","",'Feuille de Saisie'!$D36)</f>
        <v/>
      </c>
      <c r="F31" s="28" t="str">
        <f>IF('Feuille de Saisie'!$J36="","",IF('Feuille de Saisie'!$C36="H",LOOKUP('Feuille de Saisie'!$M36,Parametres!$B$7:$B$27,Parametres!$A$7:$A$27),LOOKUP('Feuille de Saisie'!$M36,Parametres!$B$40:$B$60,Parametres!$A$40:$A$60)))</f>
        <v/>
      </c>
      <c r="G31" s="28" t="str">
        <f>IF('Feuille de Saisie'!$N36="","",IF('Feuille de Saisie'!$C36="H",LOOKUP('Feuille de Saisie'!$Q36,Parametres!$C$7:$C$27,Parametres!$A$7:$A$27),LOOKUP('Feuille de Saisie'!$Q36,Parametres!$C$40:$C$60,Parametres!$A$40:$A$60)))</f>
        <v/>
      </c>
      <c r="H31" s="28" t="str">
        <f>IF('Feuille de Saisie'!$R36="","",IF('Feuille de Saisie'!$C36="H",LOOKUP('Feuille de Saisie'!$R36,Parametres!$D$7:$D$27,Parametres!$A$7:$A$27),LOOKUP('Feuille de Saisie'!$R36,Parametres!$D$40:$D$60,Parametres!$A$40:$A$60)))</f>
        <v/>
      </c>
      <c r="I31" s="28" t="str">
        <f>IF('Feuille de Saisie'!$S36="","",IF('Feuille de Saisie'!$C36="H",LOOKUP('Feuille de Saisie'!$S36,Parametres!$E$7:$E$27,Parametres!$A$7:$A$27),LOOKUP('Feuille de Saisie'!$S36,Parametres!$E$40:$E$60,Parametres!$A$40:$A$60)))</f>
        <v/>
      </c>
      <c r="J31" s="28" t="str">
        <f>IF('Feuille de Saisie'!$T36="","",IF('Feuille de Saisie'!$C36="H",LOOKUP('Feuille de Saisie'!$T36,Parametres!$F$7:$F$27,Parametres!$A$7:$A$27),LOOKUP('Feuille de Saisie'!$T36,Parametres!$F$40:$F$60,Parametres!$A$40:$A$60)))</f>
        <v/>
      </c>
      <c r="K31" s="28" t="str">
        <f t="array" ref="K31">IF('Feuille de Saisie'!U36="","",IF('Feuille de Saisie'!$C36="H",IF(AND('Feuille de Saisie'!$N36&lt;Parametres!$G$8,'Feuille de Saisie'!$V36&gt;=Parametres!$H$8),"0",IF(AND('Feuille de Saisie'!$U36&gt;Parametres!$G$27,'Feuille de Saisie'!$V36=Parametres!$H$27),"20",INDEX(Parametres!$A$7:$A$27,MATCH(1,(Parametres!$G$7:$G$27='Feuille de Saisie'!$U36)*(Parametres!$H$7:$H$27='Feuille de Saisie'!$V36),0)))),IF(AND('Feuille de Saisie'!$U36&lt;Parametres!$G$41,'Feuille de Saisie'!$V36&gt;=Parametres!$H$41),"0",IF(AND('Feuille de Saisie'!$U36&gt;Parametres!$G$60,'Feuille de Saisie'!$V36=Parametres!$H$60),"20",INDEX(Parametres!$A$40:$A$60,MATCH(1,(Parametres!$G$40:$G$60='Feuille de Saisie'!$U36)*(Parametres!$H$40:$H$60='Feuille de Saisie'!$V36),0))))))</f>
        <v/>
      </c>
      <c r="L31" s="28" t="str">
        <f>IF('Feuille de Saisie'!$W36="","",IF('Feuille de Saisie'!$C36="H",LOOKUP('Feuille de Saisie'!$W36,Parametres!$I$7:$I$27,Parametres!$A$7:$A$27),LOOKUP('Feuille de Saisie'!$W36,Parametres!$I$40:$I$60,Parametres!$A$40:$A$60)))</f>
        <v/>
      </c>
      <c r="M31" s="28" t="str">
        <f>IF('Feuille de Saisie'!$X36="","",IF('Feuille de Saisie'!$C36="H",LOOKUP('Feuille de Saisie'!$X36,Parametres!$J$7:$J$27,Parametres!$A$7:$A$27),LOOKUP('Feuille de Saisie'!$X36,Parametres!$J$40:$J$60,Parametres!$A$40:$A$60)))</f>
        <v/>
      </c>
      <c r="N31" s="28" t="str">
        <f>IF('Feuille de Saisie'!$Y36="","",IF('Feuille de Saisie'!$C36="H",LOOKUP('Feuille de Saisie'!$Y36,Parametres!$K$7:$K$27,Parametres!$A$7:$A$27),LOOKUP('Feuille de Saisie'!$Y36,Parametres!$K$40:$K$60,Parametres!$A$40:$A$60)))</f>
        <v/>
      </c>
      <c r="O31" s="28" t="str">
        <f>IF('Feuille de Saisie'!$AC36="","",IF('Feuille de Saisie'!$C36="H",IF('Feuille de Saisie'!$AC36&lt;Parametres!$Q$7,"20",LOOKUP('Feuille de Saisie'!$AC36,Parametres!$Q$7:$Q$27,Parametres!$P$7:$P$27)),IF('Feuille de Saisie'!$AC36&lt;Parametres!$Q$40,"20",LOOKUP('Feuille de Saisie'!$AC36,Parametres!$Q$40:$Q$60,Parametres!$P$40:$P$60))))</f>
        <v/>
      </c>
      <c r="P31" s="28" t="str">
        <f>IF('Feuille de Saisie'!$AG36="","",IF('Feuille de Saisie'!$C36="H",IF('Feuille de Saisie'!$AG36&lt;Parametres!$U$7,"20",LOOKUP('Feuille de Saisie'!$AG36,Parametres!$U$7:$U$27,Parametres!$P$7:$P$27)),IF('Feuille de Saisie'!$AG36&lt;Parametres!$U$40,"20",LOOKUP('Feuille de Saisie'!$AG36,Parametres!$U$40:$U$60,Parametres!$P$40:$P$60))))</f>
        <v/>
      </c>
      <c r="Q31" s="115" t="e">
        <f t="shared" si="0"/>
        <v>#DIV/0!</v>
      </c>
      <c r="R31" s="96">
        <f>'Feuille de Saisie'!AC36</f>
        <v>0</v>
      </c>
      <c r="S31" s="96">
        <f>'Feuille de Saisie'!AG36</f>
        <v>0</v>
      </c>
    </row>
    <row r="32" spans="3:19" x14ac:dyDescent="0.2">
      <c r="C32" s="27" t="str">
        <f>CONCATENATE('Feuille de Saisie'!A37," ",'Feuille de Saisie'!B37)</f>
        <v xml:space="preserve"> </v>
      </c>
      <c r="D32" s="27" t="str">
        <f>IF('Feuille de Saisie'!$C37="","",'Feuille de Saisie'!$C37)</f>
        <v/>
      </c>
      <c r="E32" s="66" t="str">
        <f>IF('Feuille de Saisie'!$D37="","",'Feuille de Saisie'!$D37)</f>
        <v/>
      </c>
      <c r="F32" s="28" t="str">
        <f>IF('Feuille de Saisie'!$J37="","",IF('Feuille de Saisie'!$C37="H",LOOKUP('Feuille de Saisie'!$M37,Parametres!$B$7:$B$27,Parametres!$A$7:$A$27),LOOKUP('Feuille de Saisie'!$M37,Parametres!$B$40:$B$60,Parametres!$A$40:$A$60)))</f>
        <v/>
      </c>
      <c r="G32" s="28" t="str">
        <f>IF('Feuille de Saisie'!$N37="","",IF('Feuille de Saisie'!$C37="H",LOOKUP('Feuille de Saisie'!$Q37,Parametres!$C$7:$C$27,Parametres!$A$7:$A$27),LOOKUP('Feuille de Saisie'!$Q37,Parametres!$C$40:$C$60,Parametres!$A$40:$A$60)))</f>
        <v/>
      </c>
      <c r="H32" s="28" t="str">
        <f>IF('Feuille de Saisie'!$R37="","",IF('Feuille de Saisie'!$C37="H",LOOKUP('Feuille de Saisie'!$R37,Parametres!$D$7:$D$27,Parametres!$A$7:$A$27),LOOKUP('Feuille de Saisie'!$R37,Parametres!$D$40:$D$60,Parametres!$A$40:$A$60)))</f>
        <v/>
      </c>
      <c r="I32" s="28" t="str">
        <f>IF('Feuille de Saisie'!$S37="","",IF('Feuille de Saisie'!$C37="H",LOOKUP('Feuille de Saisie'!$S37,Parametres!$E$7:$E$27,Parametres!$A$7:$A$27),LOOKUP('Feuille de Saisie'!$S37,Parametres!$E$40:$E$60,Parametres!$A$40:$A$60)))</f>
        <v/>
      </c>
      <c r="J32" s="28" t="str">
        <f>IF('Feuille de Saisie'!$T37="","",IF('Feuille de Saisie'!$C37="H",LOOKUP('Feuille de Saisie'!$T37,Parametres!$F$7:$F$27,Parametres!$A$7:$A$27),LOOKUP('Feuille de Saisie'!$T37,Parametres!$F$40:$F$60,Parametres!$A$40:$A$60)))</f>
        <v/>
      </c>
      <c r="K32" s="28" t="str">
        <f t="array" ref="K32">IF('Feuille de Saisie'!U37="","",IF('Feuille de Saisie'!$C37="H",IF(AND('Feuille de Saisie'!$N37&lt;Parametres!$G$8,'Feuille de Saisie'!$V37&gt;=Parametres!$H$8),"0",IF(AND('Feuille de Saisie'!$U37&gt;Parametres!$G$27,'Feuille de Saisie'!$V37=Parametres!$H$27),"20",INDEX(Parametres!$A$7:$A$27,MATCH(1,(Parametres!$G$7:$G$27='Feuille de Saisie'!$U37)*(Parametres!$H$7:$H$27='Feuille de Saisie'!$V37),0)))),IF(AND('Feuille de Saisie'!$U37&lt;Parametres!$G$41,'Feuille de Saisie'!$V37&gt;=Parametres!$H$41),"0",IF(AND('Feuille de Saisie'!$U37&gt;Parametres!$G$60,'Feuille de Saisie'!$V37=Parametres!$H$60),"20",INDEX(Parametres!$A$40:$A$60,MATCH(1,(Parametres!$G$40:$G$60='Feuille de Saisie'!$U37)*(Parametres!$H$40:$H$60='Feuille de Saisie'!$V37),0))))))</f>
        <v/>
      </c>
      <c r="L32" s="28" t="str">
        <f>IF('Feuille de Saisie'!$W37="","",IF('Feuille de Saisie'!$C37="H",LOOKUP('Feuille de Saisie'!$W37,Parametres!$I$7:$I$27,Parametres!$A$7:$A$27),LOOKUP('Feuille de Saisie'!$W37,Parametres!$I$40:$I$60,Parametres!$A$40:$A$60)))</f>
        <v/>
      </c>
      <c r="M32" s="28" t="str">
        <f>IF('Feuille de Saisie'!$X37="","",IF('Feuille de Saisie'!$C37="H",LOOKUP('Feuille de Saisie'!$X37,Parametres!$J$7:$J$27,Parametres!$A$7:$A$27),LOOKUP('Feuille de Saisie'!$X37,Parametres!$J$40:$J$60,Parametres!$A$40:$A$60)))</f>
        <v/>
      </c>
      <c r="N32" s="28" t="str">
        <f>IF('Feuille de Saisie'!$Y37="","",IF('Feuille de Saisie'!$C37="H",LOOKUP('Feuille de Saisie'!$Y37,Parametres!$K$7:$K$27,Parametres!$A$7:$A$27),LOOKUP('Feuille de Saisie'!$Y37,Parametres!$K$40:$K$60,Parametres!$A$40:$A$60)))</f>
        <v/>
      </c>
      <c r="O32" s="28" t="str">
        <f>IF('Feuille de Saisie'!$AC37="","",IF('Feuille de Saisie'!$C37="H",IF('Feuille de Saisie'!$AC37&lt;Parametres!$Q$7,"20",LOOKUP('Feuille de Saisie'!$AC37,Parametres!$Q$7:$Q$27,Parametres!$P$7:$P$27)),IF('Feuille de Saisie'!$AC37&lt;Parametres!$Q$40,"20",LOOKUP('Feuille de Saisie'!$AC37,Parametres!$Q$40:$Q$60,Parametres!$P$40:$P$60))))</f>
        <v/>
      </c>
      <c r="P32" s="28" t="str">
        <f>IF('Feuille de Saisie'!$AG37="","",IF('Feuille de Saisie'!$C37="H",IF('Feuille de Saisie'!$AG37&lt;Parametres!$U$7,"20",LOOKUP('Feuille de Saisie'!$AG37,Parametres!$U$7:$U$27,Parametres!$P$7:$P$27)),IF('Feuille de Saisie'!$AG37&lt;Parametres!$U$40,"20",LOOKUP('Feuille de Saisie'!$AG37,Parametres!$U$40:$U$60,Parametres!$P$40:$P$60))))</f>
        <v/>
      </c>
      <c r="Q32" s="115" t="e">
        <f t="shared" si="0"/>
        <v>#DIV/0!</v>
      </c>
      <c r="R32" s="96">
        <f>'Feuille de Saisie'!AC37</f>
        <v>0</v>
      </c>
      <c r="S32" s="96">
        <f>'Feuille de Saisie'!AG37</f>
        <v>0</v>
      </c>
    </row>
    <row r="33" spans="3:19" x14ac:dyDescent="0.2">
      <c r="C33" s="27" t="str">
        <f>CONCATENATE('Feuille de Saisie'!A38," ",'Feuille de Saisie'!B38)</f>
        <v xml:space="preserve"> </v>
      </c>
      <c r="D33" s="27" t="str">
        <f>IF('Feuille de Saisie'!$C38="","",'Feuille de Saisie'!$C38)</f>
        <v/>
      </c>
      <c r="E33" s="66" t="str">
        <f>IF('Feuille de Saisie'!$D38="","",'Feuille de Saisie'!$D38)</f>
        <v/>
      </c>
      <c r="F33" s="28" t="str">
        <f>IF('Feuille de Saisie'!$J38="","",IF('Feuille de Saisie'!$C38="H",LOOKUP('Feuille de Saisie'!$M38,Parametres!$B$7:$B$27,Parametres!$A$7:$A$27),LOOKUP('Feuille de Saisie'!$M38,Parametres!$B$40:$B$60,Parametres!$A$40:$A$60)))</f>
        <v/>
      </c>
      <c r="G33" s="28" t="str">
        <f>IF('Feuille de Saisie'!$N38="","",IF('Feuille de Saisie'!$C38="H",LOOKUP('Feuille de Saisie'!$Q38,Parametres!$C$7:$C$27,Parametres!$A$7:$A$27),LOOKUP('Feuille de Saisie'!$Q38,Parametres!$C$40:$C$60,Parametres!$A$40:$A$60)))</f>
        <v/>
      </c>
      <c r="H33" s="28" t="str">
        <f>IF('Feuille de Saisie'!$R38="","",IF('Feuille de Saisie'!$C38="H",LOOKUP('Feuille de Saisie'!$R38,Parametres!$D$7:$D$27,Parametres!$A$7:$A$27),LOOKUP('Feuille de Saisie'!$R38,Parametres!$D$40:$D$60,Parametres!$A$40:$A$60)))</f>
        <v/>
      </c>
      <c r="I33" s="28" t="str">
        <f>IF('Feuille de Saisie'!$S38="","",IF('Feuille de Saisie'!$C38="H",LOOKUP('Feuille de Saisie'!$S38,Parametres!$E$7:$E$27,Parametres!$A$7:$A$27),LOOKUP('Feuille de Saisie'!$S38,Parametres!$E$40:$E$60,Parametres!$A$40:$A$60)))</f>
        <v/>
      </c>
      <c r="J33" s="28" t="str">
        <f>IF('Feuille de Saisie'!$T38="","",IF('Feuille de Saisie'!$C38="H",LOOKUP('Feuille de Saisie'!$T38,Parametres!$F$7:$F$27,Parametres!$A$7:$A$27),LOOKUP('Feuille de Saisie'!$T38,Parametres!$F$40:$F$60,Parametres!$A$40:$A$60)))</f>
        <v/>
      </c>
      <c r="K33" s="28" t="str">
        <f t="array" ref="K33">IF('Feuille de Saisie'!U38="","",IF('Feuille de Saisie'!$C38="H",IF(AND('Feuille de Saisie'!$N38&lt;Parametres!$G$8,'Feuille de Saisie'!$V38&gt;=Parametres!$H$8),"0",IF(AND('Feuille de Saisie'!$U38&gt;Parametres!$G$27,'Feuille de Saisie'!$V38=Parametres!$H$27),"20",INDEX(Parametres!$A$7:$A$27,MATCH(1,(Parametres!$G$7:$G$27='Feuille de Saisie'!$U38)*(Parametres!$H$7:$H$27='Feuille de Saisie'!$V38),0)))),IF(AND('Feuille de Saisie'!$U38&lt;Parametres!$G$41,'Feuille de Saisie'!$V38&gt;=Parametres!$H$41),"0",IF(AND('Feuille de Saisie'!$U38&gt;Parametres!$G$60,'Feuille de Saisie'!$V38=Parametres!$H$60),"20",INDEX(Parametres!$A$40:$A$60,MATCH(1,(Parametres!$G$40:$G$60='Feuille de Saisie'!$U38)*(Parametres!$H$40:$H$60='Feuille de Saisie'!$V38),0))))))</f>
        <v/>
      </c>
      <c r="L33" s="28" t="str">
        <f>IF('Feuille de Saisie'!$W38="","",IF('Feuille de Saisie'!$C38="H",LOOKUP('Feuille de Saisie'!$W38,Parametres!$I$7:$I$27,Parametres!$A$7:$A$27),LOOKUP('Feuille de Saisie'!$W38,Parametres!$I$40:$I$60,Parametres!$A$40:$A$60)))</f>
        <v/>
      </c>
      <c r="M33" s="28" t="str">
        <f>IF('Feuille de Saisie'!$X38="","",IF('Feuille de Saisie'!$C38="H",LOOKUP('Feuille de Saisie'!$X38,Parametres!$J$7:$J$27,Parametres!$A$7:$A$27),LOOKUP('Feuille de Saisie'!$X38,Parametres!$J$40:$J$60,Parametres!$A$40:$A$60)))</f>
        <v/>
      </c>
      <c r="N33" s="28" t="str">
        <f>IF('Feuille de Saisie'!$Y38="","",IF('Feuille de Saisie'!$C38="H",LOOKUP('Feuille de Saisie'!$Y38,Parametres!$K$7:$K$27,Parametres!$A$7:$A$27),LOOKUP('Feuille de Saisie'!$Y38,Parametres!$K$40:$K$60,Parametres!$A$40:$A$60)))</f>
        <v/>
      </c>
      <c r="O33" s="28" t="str">
        <f>IF('Feuille de Saisie'!$AC38="","",IF('Feuille de Saisie'!$C38="H",IF('Feuille de Saisie'!$AC38&lt;Parametres!$Q$7,"20",LOOKUP('Feuille de Saisie'!$AC38,Parametres!$Q$7:$Q$27,Parametres!$P$7:$P$27)),IF('Feuille de Saisie'!$AC38&lt;Parametres!$Q$40,"20",LOOKUP('Feuille de Saisie'!$AC38,Parametres!$Q$40:$Q$60,Parametres!$P$40:$P$60))))</f>
        <v/>
      </c>
      <c r="P33" s="28" t="str">
        <f>IF('Feuille de Saisie'!$AG38="","",IF('Feuille de Saisie'!$C38="H",IF('Feuille de Saisie'!$AG38&lt;Parametres!$U$7,"20",LOOKUP('Feuille de Saisie'!$AG38,Parametres!$U$7:$U$27,Parametres!$P$7:$P$27)),IF('Feuille de Saisie'!$AG38&lt;Parametres!$U$40,"20",LOOKUP('Feuille de Saisie'!$AG38,Parametres!$U$40:$U$60,Parametres!$P$40:$P$60))))</f>
        <v/>
      </c>
      <c r="Q33" s="115" t="e">
        <f t="shared" si="0"/>
        <v>#DIV/0!</v>
      </c>
      <c r="R33" s="96">
        <f>'Feuille de Saisie'!AC38</f>
        <v>0</v>
      </c>
      <c r="S33" s="96">
        <f>'Feuille de Saisie'!AG38</f>
        <v>0</v>
      </c>
    </row>
    <row r="34" spans="3:19" x14ac:dyDescent="0.2">
      <c r="C34" s="27" t="str">
        <f>CONCATENATE('Feuille de Saisie'!A39," ",'Feuille de Saisie'!B39)</f>
        <v xml:space="preserve"> </v>
      </c>
      <c r="D34" s="27" t="str">
        <f>IF('Feuille de Saisie'!$C39="","",'Feuille de Saisie'!$C39)</f>
        <v/>
      </c>
      <c r="E34" s="66" t="str">
        <f>IF('Feuille de Saisie'!$D39="","",'Feuille de Saisie'!$D39)</f>
        <v/>
      </c>
      <c r="F34" s="28" t="str">
        <f>IF('Feuille de Saisie'!$J39="","",IF('Feuille de Saisie'!$C39="H",LOOKUP('Feuille de Saisie'!$M39,Parametres!$B$7:$B$27,Parametres!$A$7:$A$27),LOOKUP('Feuille de Saisie'!$M39,Parametres!$B$40:$B$60,Parametres!$A$40:$A$60)))</f>
        <v/>
      </c>
      <c r="G34" s="28" t="str">
        <f>IF('Feuille de Saisie'!$N39="","",IF('Feuille de Saisie'!$C39="H",LOOKUP('Feuille de Saisie'!$Q39,Parametres!$C$7:$C$27,Parametres!$A$7:$A$27),LOOKUP('Feuille de Saisie'!$Q39,Parametres!$C$40:$C$60,Parametres!$A$40:$A$60)))</f>
        <v/>
      </c>
      <c r="H34" s="28" t="str">
        <f>IF('Feuille de Saisie'!$R39="","",IF('Feuille de Saisie'!$C39="H",LOOKUP('Feuille de Saisie'!$R39,Parametres!$D$7:$D$27,Parametres!$A$7:$A$27),LOOKUP('Feuille de Saisie'!$R39,Parametres!$D$40:$D$60,Parametres!$A$40:$A$60)))</f>
        <v/>
      </c>
      <c r="I34" s="28" t="str">
        <f>IF('Feuille de Saisie'!$S39="","",IF('Feuille de Saisie'!$C39="H",LOOKUP('Feuille de Saisie'!$S39,Parametres!$E$7:$E$27,Parametres!$A$7:$A$27),LOOKUP('Feuille de Saisie'!$S39,Parametres!$E$40:$E$60,Parametres!$A$40:$A$60)))</f>
        <v/>
      </c>
      <c r="J34" s="28" t="str">
        <f>IF('Feuille de Saisie'!$T39="","",IF('Feuille de Saisie'!$C39="H",LOOKUP('Feuille de Saisie'!$T39,Parametres!$F$7:$F$27,Parametres!$A$7:$A$27),LOOKUP('Feuille de Saisie'!$T39,Parametres!$F$40:$F$60,Parametres!$A$40:$A$60)))</f>
        <v/>
      </c>
      <c r="K34" s="28" t="str">
        <f t="array" ref="K34">IF('Feuille de Saisie'!U39="","",IF('Feuille de Saisie'!$C39="H",IF(AND('Feuille de Saisie'!$N39&lt;Parametres!$G$8,'Feuille de Saisie'!$V39&gt;=Parametres!$H$8),"0",IF(AND('Feuille de Saisie'!$U39&gt;Parametres!$G$27,'Feuille de Saisie'!$V39=Parametres!$H$27),"20",INDEX(Parametres!$A$7:$A$27,MATCH(1,(Parametres!$G$7:$G$27='Feuille de Saisie'!$U39)*(Parametres!$H$7:$H$27='Feuille de Saisie'!$V39),0)))),IF(AND('Feuille de Saisie'!$U39&lt;Parametres!$G$41,'Feuille de Saisie'!$V39&gt;=Parametres!$H$41),"0",IF(AND('Feuille de Saisie'!$U39&gt;Parametres!$G$60,'Feuille de Saisie'!$V39=Parametres!$H$60),"20",INDEX(Parametres!$A$40:$A$60,MATCH(1,(Parametres!$G$40:$G$60='Feuille de Saisie'!$U39)*(Parametres!$H$40:$H$60='Feuille de Saisie'!$V39),0))))))</f>
        <v/>
      </c>
      <c r="L34" s="28" t="str">
        <f>IF('Feuille de Saisie'!$W39="","",IF('Feuille de Saisie'!$C39="H",LOOKUP('Feuille de Saisie'!$W39,Parametres!$I$7:$I$27,Parametres!$A$7:$A$27),LOOKUP('Feuille de Saisie'!$W39,Parametres!$I$40:$I$60,Parametres!$A$40:$A$60)))</f>
        <v/>
      </c>
      <c r="M34" s="28" t="str">
        <f>IF('Feuille de Saisie'!$X39="","",IF('Feuille de Saisie'!$C39="H",LOOKUP('Feuille de Saisie'!$X39,Parametres!$J$7:$J$27,Parametres!$A$7:$A$27),LOOKUP('Feuille de Saisie'!$X39,Parametres!$J$40:$J$60,Parametres!$A$40:$A$60)))</f>
        <v/>
      </c>
      <c r="N34" s="28" t="str">
        <f>IF('Feuille de Saisie'!$Y39="","",IF('Feuille de Saisie'!$C39="H",LOOKUP('Feuille de Saisie'!$Y39,Parametres!$K$7:$K$27,Parametres!$A$7:$A$27),LOOKUP('Feuille de Saisie'!$Y39,Parametres!$K$40:$K$60,Parametres!$A$40:$A$60)))</f>
        <v/>
      </c>
      <c r="O34" s="28" t="str">
        <f>IF('Feuille de Saisie'!$AC39="","",IF('Feuille de Saisie'!$C39="H",IF('Feuille de Saisie'!$AC39&lt;Parametres!$Q$7,"20",LOOKUP('Feuille de Saisie'!$AC39,Parametres!$Q$7:$Q$27,Parametres!$P$7:$P$27)),IF('Feuille de Saisie'!$AC39&lt;Parametres!$Q$40,"20",LOOKUP('Feuille de Saisie'!$AC39,Parametres!$Q$40:$Q$60,Parametres!$P$40:$P$60))))</f>
        <v/>
      </c>
      <c r="P34" s="28" t="str">
        <f>IF('Feuille de Saisie'!$AG39="","",IF('Feuille de Saisie'!$C39="H",IF('Feuille de Saisie'!$AG39&lt;Parametres!$U$7,"20",LOOKUP('Feuille de Saisie'!$AG39,Parametres!$U$7:$U$27,Parametres!$P$7:$P$27)),IF('Feuille de Saisie'!$AG39&lt;Parametres!$U$40,"20",LOOKUP('Feuille de Saisie'!$AG39,Parametres!$U$40:$U$60,Parametres!$P$40:$P$60))))</f>
        <v/>
      </c>
      <c r="Q34" s="115" t="e">
        <f t="shared" si="0"/>
        <v>#DIV/0!</v>
      </c>
      <c r="R34" s="96">
        <f>'Feuille de Saisie'!AC39</f>
        <v>0</v>
      </c>
      <c r="S34" s="96">
        <f>'Feuille de Saisie'!AG39</f>
        <v>0</v>
      </c>
    </row>
    <row r="35" spans="3:19" x14ac:dyDescent="0.2">
      <c r="C35" s="27" t="str">
        <f>CONCATENATE('Feuille de Saisie'!A40," ",'Feuille de Saisie'!B40)</f>
        <v xml:space="preserve"> </v>
      </c>
      <c r="D35" s="27" t="str">
        <f>IF('Feuille de Saisie'!$C40="","",'Feuille de Saisie'!$C40)</f>
        <v/>
      </c>
      <c r="E35" s="66" t="str">
        <f>IF('Feuille de Saisie'!$D40="","",'Feuille de Saisie'!$D40)</f>
        <v/>
      </c>
      <c r="F35" s="28" t="str">
        <f>IF('Feuille de Saisie'!$J40="","",IF('Feuille de Saisie'!$C40="H",LOOKUP('Feuille de Saisie'!$M40,Parametres!$B$7:$B$27,Parametres!$A$7:$A$27),LOOKUP('Feuille de Saisie'!$M40,Parametres!$B$40:$B$60,Parametres!$A$40:$A$60)))</f>
        <v/>
      </c>
      <c r="G35" s="28" t="str">
        <f>IF('Feuille de Saisie'!$N40="","",IF('Feuille de Saisie'!$C40="H",LOOKUP('Feuille de Saisie'!$Q40,Parametres!$C$7:$C$27,Parametres!$A$7:$A$27),LOOKUP('Feuille de Saisie'!$Q40,Parametres!$C$40:$C$60,Parametres!$A$40:$A$60)))</f>
        <v/>
      </c>
      <c r="H35" s="28" t="str">
        <f>IF('Feuille de Saisie'!$R40="","",IF('Feuille de Saisie'!$C40="H",LOOKUP('Feuille de Saisie'!$R40,Parametres!$D$7:$D$27,Parametres!$A$7:$A$27),LOOKUP('Feuille de Saisie'!$R40,Parametres!$D$40:$D$60,Parametres!$A$40:$A$60)))</f>
        <v/>
      </c>
      <c r="I35" s="28" t="str">
        <f>IF('Feuille de Saisie'!$S40="","",IF('Feuille de Saisie'!$C40="H",LOOKUP('Feuille de Saisie'!$S40,Parametres!$E$7:$E$27,Parametres!$A$7:$A$27),LOOKUP('Feuille de Saisie'!$S40,Parametres!$E$40:$E$60,Parametres!$A$40:$A$60)))</f>
        <v/>
      </c>
      <c r="J35" s="28" t="str">
        <f>IF('Feuille de Saisie'!$T40="","",IF('Feuille de Saisie'!$C40="H",LOOKUP('Feuille de Saisie'!$T40,Parametres!$F$7:$F$27,Parametres!$A$7:$A$27),LOOKUP('Feuille de Saisie'!$T40,Parametres!$F$40:$F$60,Parametres!$A$40:$A$60)))</f>
        <v/>
      </c>
      <c r="K35" s="28" t="str">
        <f t="array" ref="K35">IF('Feuille de Saisie'!U40="","",IF('Feuille de Saisie'!$C40="H",IF(AND('Feuille de Saisie'!$N40&lt;Parametres!$G$8,'Feuille de Saisie'!$V40&gt;=Parametres!$H$8),"0",IF(AND('Feuille de Saisie'!$U40&gt;Parametres!$G$27,'Feuille de Saisie'!$V40=Parametres!$H$27),"20",INDEX(Parametres!$A$7:$A$27,MATCH(1,(Parametres!$G$7:$G$27='Feuille de Saisie'!$U40)*(Parametres!$H$7:$H$27='Feuille de Saisie'!$V40),0)))),IF(AND('Feuille de Saisie'!$U40&lt;Parametres!$G$41,'Feuille de Saisie'!$V40&gt;=Parametres!$H$41),"0",IF(AND('Feuille de Saisie'!$U40&gt;Parametres!$G$60,'Feuille de Saisie'!$V40=Parametres!$H$60),"20",INDEX(Parametres!$A$40:$A$60,MATCH(1,(Parametres!$G$40:$G$60='Feuille de Saisie'!$U40)*(Parametres!$H$40:$H$60='Feuille de Saisie'!$V40),0))))))</f>
        <v/>
      </c>
      <c r="L35" s="28" t="str">
        <f>IF('Feuille de Saisie'!$W40="","",IF('Feuille de Saisie'!$C40="H",LOOKUP('Feuille de Saisie'!$W40,Parametres!$I$7:$I$27,Parametres!$A$7:$A$27),LOOKUP('Feuille de Saisie'!$W40,Parametres!$I$40:$I$60,Parametres!$A$40:$A$60)))</f>
        <v/>
      </c>
      <c r="M35" s="28" t="str">
        <f>IF('Feuille de Saisie'!$X40="","",IF('Feuille de Saisie'!$C40="H",LOOKUP('Feuille de Saisie'!$X40,Parametres!$J$7:$J$27,Parametres!$A$7:$A$27),LOOKUP('Feuille de Saisie'!$X40,Parametres!$J$40:$J$60,Parametres!$A$40:$A$60)))</f>
        <v/>
      </c>
      <c r="N35" s="28" t="str">
        <f>IF('Feuille de Saisie'!$Y40="","",IF('Feuille de Saisie'!$C40="H",LOOKUP('Feuille de Saisie'!$Y40,Parametres!$K$7:$K$27,Parametres!$A$7:$A$27),LOOKUP('Feuille de Saisie'!$Y40,Parametres!$K$40:$K$60,Parametres!$A$40:$A$60)))</f>
        <v/>
      </c>
      <c r="O35" s="28" t="str">
        <f>IF('Feuille de Saisie'!$AC40="","",IF('Feuille de Saisie'!$C40="H",IF('Feuille de Saisie'!$AC40&lt;Parametres!$Q$7,"20",LOOKUP('Feuille de Saisie'!$AC40,Parametres!$Q$7:$Q$27,Parametres!$P$7:$P$27)),IF('Feuille de Saisie'!$AC40&lt;Parametres!$Q$40,"20",LOOKUP('Feuille de Saisie'!$AC40,Parametres!$Q$40:$Q$60,Parametres!$P$40:$P$60))))</f>
        <v/>
      </c>
      <c r="P35" s="28" t="str">
        <f>IF('Feuille de Saisie'!$AG40="","",IF('Feuille de Saisie'!$C40="H",IF('Feuille de Saisie'!$AG40&lt;Parametres!$U$7,"20",LOOKUP('Feuille de Saisie'!$AG40,Parametres!$U$7:$U$27,Parametres!$P$7:$P$27)),IF('Feuille de Saisie'!$AG40&lt;Parametres!$U$40,"20",LOOKUP('Feuille de Saisie'!$AG40,Parametres!$U$40:$U$60,Parametres!$P$40:$P$60))))</f>
        <v/>
      </c>
      <c r="Q35" s="115" t="e">
        <f t="shared" si="0"/>
        <v>#DIV/0!</v>
      </c>
      <c r="R35" s="96">
        <f>'Feuille de Saisie'!AC40</f>
        <v>0</v>
      </c>
      <c r="S35" s="96">
        <f>'Feuille de Saisie'!AG40</f>
        <v>0</v>
      </c>
    </row>
    <row r="36" spans="3:19" x14ac:dyDescent="0.2">
      <c r="F36" s="2"/>
      <c r="G36" s="2"/>
      <c r="H36" s="2"/>
      <c r="I36" s="2"/>
      <c r="J36" s="2"/>
      <c r="K36" s="2"/>
      <c r="L36" s="2"/>
      <c r="M36" s="2"/>
      <c r="N36" s="2"/>
      <c r="O36" s="2"/>
      <c r="P36" s="2"/>
      <c r="R36" s="29"/>
    </row>
    <row r="37" spans="3:19" x14ac:dyDescent="0.2">
      <c r="F37" s="2"/>
      <c r="G37" s="2"/>
      <c r="H37" s="2"/>
      <c r="I37" s="2"/>
      <c r="J37" s="2"/>
      <c r="K37" s="2"/>
      <c r="L37" s="2"/>
      <c r="M37" s="2"/>
      <c r="N37" s="2"/>
      <c r="O37" s="2"/>
      <c r="P37" s="2"/>
      <c r="R37" s="29"/>
    </row>
    <row r="38" spans="3:19" x14ac:dyDescent="0.2">
      <c r="F38" s="2"/>
      <c r="G38" s="2"/>
      <c r="H38" s="2"/>
      <c r="I38" s="2"/>
      <c r="J38" s="2"/>
      <c r="K38" s="2"/>
      <c r="L38" s="2"/>
      <c r="M38" s="2"/>
      <c r="N38" s="2"/>
      <c r="O38" s="2"/>
      <c r="P38" s="2"/>
      <c r="R38" s="29"/>
    </row>
    <row r="39" spans="3:19" x14ac:dyDescent="0.2">
      <c r="F39" s="2"/>
      <c r="G39" s="2"/>
      <c r="H39" s="2"/>
      <c r="I39" s="2"/>
      <c r="J39" s="2"/>
      <c r="K39" s="2"/>
      <c r="L39" s="2"/>
      <c r="M39" s="2"/>
      <c r="N39" s="2"/>
      <c r="O39" s="2"/>
      <c r="P39" s="2"/>
      <c r="R39" s="29"/>
    </row>
    <row r="40" spans="3:19" x14ac:dyDescent="0.2">
      <c r="F40" s="2"/>
      <c r="G40" s="2"/>
      <c r="H40" s="2"/>
      <c r="I40" s="2"/>
      <c r="J40" s="2"/>
      <c r="K40" s="2"/>
      <c r="L40" s="2"/>
      <c r="M40" s="2"/>
      <c r="N40" s="2"/>
      <c r="O40" s="2"/>
      <c r="P40" s="2"/>
      <c r="R40" s="29"/>
    </row>
    <row r="41" spans="3:19" x14ac:dyDescent="0.2">
      <c r="F41" s="2"/>
      <c r="G41" s="2"/>
      <c r="H41" s="2"/>
      <c r="I41" s="2"/>
      <c r="J41" s="2"/>
      <c r="K41" s="2"/>
      <c r="L41" s="2"/>
      <c r="M41" s="2"/>
      <c r="N41" s="2"/>
      <c r="O41" s="2"/>
      <c r="P41" s="2"/>
      <c r="R41" s="29"/>
    </row>
    <row r="42" spans="3:19" x14ac:dyDescent="0.2">
      <c r="F42" s="2"/>
      <c r="G42" s="2"/>
      <c r="H42" s="2"/>
      <c r="I42" s="2"/>
      <c r="J42" s="2"/>
      <c r="K42" s="2"/>
      <c r="L42" s="2"/>
      <c r="M42" s="2"/>
      <c r="N42" s="2"/>
      <c r="O42" s="2"/>
      <c r="P42" s="2"/>
      <c r="R42" s="29"/>
    </row>
    <row r="43" spans="3:19" x14ac:dyDescent="0.2">
      <c r="F43" s="2"/>
      <c r="G43" s="2"/>
      <c r="H43" s="2"/>
      <c r="I43" s="2"/>
      <c r="J43" s="2"/>
      <c r="K43" s="2"/>
      <c r="L43" s="2"/>
      <c r="M43" s="2"/>
      <c r="N43" s="2"/>
      <c r="O43" s="2"/>
      <c r="P43" s="2"/>
      <c r="R43" s="29"/>
    </row>
    <row r="44" spans="3:19" x14ac:dyDescent="0.2">
      <c r="F44" s="2"/>
      <c r="G44" s="2"/>
      <c r="H44" s="2"/>
      <c r="I44" s="2"/>
      <c r="J44" s="2"/>
      <c r="K44" s="2"/>
      <c r="L44" s="2"/>
      <c r="M44" s="2"/>
      <c r="N44" s="2"/>
      <c r="O44" s="2"/>
      <c r="P44" s="2"/>
      <c r="R44" s="29"/>
    </row>
    <row r="45" spans="3:19" x14ac:dyDescent="0.2">
      <c r="F45" s="2"/>
      <c r="G45" s="2"/>
      <c r="H45" s="2"/>
      <c r="I45" s="2"/>
      <c r="J45" s="2"/>
      <c r="K45" s="2"/>
      <c r="L45" s="2"/>
      <c r="M45" s="2"/>
      <c r="N45" s="2"/>
      <c r="O45" s="2"/>
      <c r="P45" s="2"/>
      <c r="R45" s="29"/>
    </row>
    <row r="46" spans="3:19" x14ac:dyDescent="0.2">
      <c r="F46" s="2"/>
      <c r="G46" s="2"/>
      <c r="H46" s="2"/>
      <c r="I46" s="2"/>
      <c r="J46" s="2"/>
      <c r="K46" s="2"/>
      <c r="L46" s="2"/>
      <c r="M46" s="2"/>
      <c r="N46" s="2"/>
      <c r="O46" s="2"/>
      <c r="P46" s="2"/>
      <c r="R46" s="29"/>
    </row>
    <row r="47" spans="3:19" x14ac:dyDescent="0.2">
      <c r="F47" s="2"/>
      <c r="G47" s="2"/>
      <c r="H47" s="2"/>
      <c r="I47" s="2"/>
      <c r="J47" s="2"/>
      <c r="K47" s="2"/>
      <c r="L47" s="2"/>
      <c r="M47" s="2"/>
      <c r="N47" s="2"/>
      <c r="O47" s="2"/>
      <c r="P47" s="2"/>
      <c r="R47" s="29"/>
    </row>
    <row r="48" spans="3:19" x14ac:dyDescent="0.2">
      <c r="F48" s="2"/>
      <c r="G48" s="2"/>
      <c r="H48" s="2"/>
      <c r="I48" s="2"/>
      <c r="J48" s="2"/>
      <c r="K48" s="2"/>
      <c r="L48" s="2"/>
      <c r="M48" s="2"/>
      <c r="N48" s="2"/>
      <c r="O48" s="2"/>
      <c r="P48" s="2"/>
      <c r="R48" s="29"/>
    </row>
    <row r="49" spans="6:18" x14ac:dyDescent="0.2">
      <c r="F49" s="2"/>
      <c r="G49" s="2"/>
      <c r="H49" s="2"/>
      <c r="I49" s="2"/>
      <c r="J49" s="2"/>
      <c r="K49" s="2"/>
      <c r="L49" s="2"/>
      <c r="M49" s="2"/>
      <c r="N49" s="2"/>
      <c r="O49" s="2"/>
      <c r="P49" s="2"/>
      <c r="R49" s="29"/>
    </row>
    <row r="50" spans="6:18" x14ac:dyDescent="0.2">
      <c r="F50" s="2"/>
      <c r="G50" s="2"/>
      <c r="H50" s="2"/>
      <c r="I50" s="2"/>
      <c r="J50" s="2"/>
      <c r="K50" s="2"/>
      <c r="L50" s="2"/>
      <c r="M50" s="2"/>
      <c r="N50" s="2"/>
      <c r="O50" s="2"/>
      <c r="P50" s="2"/>
      <c r="R50" s="29"/>
    </row>
    <row r="51" spans="6:18" x14ac:dyDescent="0.2">
      <c r="F51" s="2"/>
      <c r="G51" s="2"/>
      <c r="H51" s="2"/>
      <c r="I51" s="2"/>
      <c r="J51" s="2"/>
      <c r="K51" s="2"/>
      <c r="L51" s="2"/>
      <c r="M51" s="2"/>
      <c r="N51" s="2"/>
      <c r="O51" s="2"/>
      <c r="P51" s="2"/>
      <c r="R51" s="29"/>
    </row>
    <row r="52" spans="6:18" x14ac:dyDescent="0.2">
      <c r="F52" s="2"/>
      <c r="G52" s="2"/>
      <c r="H52" s="2"/>
      <c r="I52" s="2"/>
      <c r="J52" s="2"/>
      <c r="K52" s="2"/>
      <c r="L52" s="2"/>
      <c r="M52" s="2"/>
      <c r="N52" s="2"/>
      <c r="O52" s="2"/>
      <c r="P52" s="2"/>
      <c r="R52" s="29"/>
    </row>
    <row r="53" spans="6:18" x14ac:dyDescent="0.2">
      <c r="F53" s="2"/>
      <c r="G53" s="2"/>
      <c r="H53" s="2"/>
      <c r="I53" s="2"/>
      <c r="J53" s="2"/>
      <c r="K53" s="2"/>
      <c r="L53" s="2"/>
      <c r="M53" s="2"/>
      <c r="N53" s="2"/>
      <c r="O53" s="2"/>
      <c r="P53" s="2"/>
      <c r="R53" s="29"/>
    </row>
    <row r="54" spans="6:18" x14ac:dyDescent="0.2">
      <c r="F54" s="2"/>
      <c r="G54" s="2"/>
      <c r="H54" s="2"/>
      <c r="I54" s="2"/>
      <c r="J54" s="2"/>
      <c r="K54" s="2"/>
      <c r="L54" s="2"/>
      <c r="M54" s="2"/>
      <c r="N54" s="2"/>
      <c r="O54" s="2"/>
      <c r="P54" s="2"/>
      <c r="R54" s="29"/>
    </row>
    <row r="55" spans="6:18" x14ac:dyDescent="0.2">
      <c r="F55" s="2"/>
      <c r="G55" s="2"/>
      <c r="H55" s="2"/>
      <c r="I55" s="2"/>
      <c r="J55" s="2"/>
      <c r="K55" s="2"/>
      <c r="L55" s="2"/>
      <c r="M55" s="2"/>
      <c r="N55" s="2"/>
      <c r="O55" s="2"/>
      <c r="P55" s="2"/>
      <c r="R55" s="29"/>
    </row>
    <row r="56" spans="6:18" x14ac:dyDescent="0.2">
      <c r="F56" s="2"/>
      <c r="G56" s="2"/>
      <c r="H56" s="2"/>
      <c r="I56" s="2"/>
      <c r="J56" s="2"/>
      <c r="K56" s="2"/>
      <c r="L56" s="2"/>
      <c r="M56" s="2"/>
      <c r="N56" s="2"/>
      <c r="O56" s="2"/>
      <c r="P56" s="2"/>
      <c r="R56" s="29"/>
    </row>
    <row r="57" spans="6:18" x14ac:dyDescent="0.2">
      <c r="F57" s="2"/>
      <c r="G57" s="2"/>
      <c r="H57" s="2"/>
      <c r="I57" s="2"/>
      <c r="J57" s="2"/>
      <c r="K57" s="2"/>
      <c r="L57" s="2"/>
      <c r="M57" s="2"/>
    </row>
    <row r="58" spans="6:18" x14ac:dyDescent="0.2">
      <c r="F58" s="2"/>
      <c r="G58" s="2"/>
      <c r="H58" s="2"/>
      <c r="I58" s="2"/>
      <c r="J58" s="2"/>
      <c r="K58" s="2"/>
      <c r="L58" s="2"/>
      <c r="M58" s="2"/>
    </row>
    <row r="59" spans="6:18" x14ac:dyDescent="0.2">
      <c r="F59" s="2"/>
      <c r="G59" s="2"/>
      <c r="H59" s="2"/>
      <c r="I59" s="2"/>
      <c r="J59" s="2"/>
      <c r="K59" s="2"/>
      <c r="L59" s="2"/>
      <c r="M59" s="2"/>
    </row>
    <row r="60" spans="6:18" x14ac:dyDescent="0.2">
      <c r="F60" s="2"/>
      <c r="G60" s="2"/>
      <c r="H60" s="2"/>
      <c r="I60" s="2"/>
      <c r="J60" s="2"/>
      <c r="K60" s="2"/>
      <c r="L60" s="2"/>
      <c r="M60" s="2"/>
    </row>
    <row r="61" spans="6:18" x14ac:dyDescent="0.2">
      <c r="F61" s="2"/>
      <c r="G61" s="2"/>
      <c r="H61" s="2"/>
      <c r="I61" s="2"/>
      <c r="J61" s="2"/>
      <c r="K61" s="2"/>
      <c r="L61" s="2"/>
      <c r="M61" s="2"/>
    </row>
    <row r="62" spans="6:18" x14ac:dyDescent="0.2">
      <c r="F62" s="2"/>
      <c r="G62" s="2"/>
      <c r="H62" s="2"/>
      <c r="I62" s="2"/>
      <c r="J62" s="2"/>
      <c r="K62" s="2"/>
      <c r="L62" s="2"/>
      <c r="M62" s="2"/>
    </row>
    <row r="63" spans="6:18" x14ac:dyDescent="0.2">
      <c r="F63" s="2"/>
      <c r="G63" s="2"/>
      <c r="H63" s="2"/>
      <c r="I63" s="2"/>
      <c r="J63" s="2"/>
      <c r="K63" s="2"/>
      <c r="L63" s="2"/>
      <c r="M63" s="2"/>
    </row>
    <row r="64" spans="6:18" x14ac:dyDescent="0.2">
      <c r="F64" s="2"/>
      <c r="G64" s="2"/>
      <c r="H64" s="2"/>
      <c r="I64" s="2"/>
      <c r="J64" s="2"/>
      <c r="K64" s="2"/>
      <c r="L64" s="2"/>
      <c r="M64" s="2"/>
    </row>
    <row r="65" spans="6:18" x14ac:dyDescent="0.2">
      <c r="F65" s="2"/>
      <c r="G65" s="2"/>
      <c r="H65" s="2"/>
      <c r="I65" s="2"/>
      <c r="J65" s="2"/>
      <c r="K65" s="2"/>
      <c r="L65" s="2"/>
      <c r="M65" s="2"/>
      <c r="Q65"/>
      <c r="R65"/>
    </row>
    <row r="66" spans="6:18" x14ac:dyDescent="0.2">
      <c r="F66" s="2"/>
      <c r="G66" s="2"/>
      <c r="H66" s="2"/>
      <c r="I66" s="2"/>
      <c r="J66" s="2"/>
      <c r="K66" s="2"/>
      <c r="L66" s="2"/>
      <c r="M66" s="2"/>
      <c r="Q66"/>
      <c r="R66"/>
    </row>
    <row r="67" spans="6:18" x14ac:dyDescent="0.2">
      <c r="F67" s="2"/>
      <c r="G67" s="2"/>
      <c r="H67" s="2"/>
      <c r="I67" s="2"/>
      <c r="J67" s="2"/>
      <c r="K67" s="2"/>
      <c r="L67" s="2"/>
      <c r="M67" s="2"/>
      <c r="Q67"/>
      <c r="R67"/>
    </row>
    <row r="68" spans="6:18" x14ac:dyDescent="0.2">
      <c r="F68" s="2"/>
      <c r="G68" s="2"/>
      <c r="H68" s="2"/>
      <c r="I68" s="2"/>
      <c r="J68" s="2"/>
      <c r="K68" s="2"/>
      <c r="L68" s="2"/>
      <c r="M68" s="2"/>
      <c r="Q68"/>
      <c r="R68"/>
    </row>
    <row r="69" spans="6:18" x14ac:dyDescent="0.2">
      <c r="F69" s="2"/>
      <c r="G69" s="2"/>
      <c r="H69" s="2"/>
      <c r="I69" s="2"/>
      <c r="J69" s="2"/>
      <c r="K69" s="2"/>
      <c r="L69" s="2"/>
      <c r="M69" s="2"/>
      <c r="Q69"/>
      <c r="R69"/>
    </row>
  </sheetData>
  <mergeCells count="17">
    <mergeCell ref="L3:L4"/>
    <mergeCell ref="M3:M4"/>
    <mergeCell ref="A2:C2"/>
    <mergeCell ref="F3:F4"/>
    <mergeCell ref="G3:G4"/>
    <mergeCell ref="H3:H4"/>
    <mergeCell ref="K3:K4"/>
    <mergeCell ref="F2:G2"/>
    <mergeCell ref="I3:I4"/>
    <mergeCell ref="J3:J4"/>
    <mergeCell ref="H2:J2"/>
    <mergeCell ref="N3:N4"/>
    <mergeCell ref="O3:O4"/>
    <mergeCell ref="Q3:Q4"/>
    <mergeCell ref="S3:S4"/>
    <mergeCell ref="R3:R4"/>
    <mergeCell ref="P3:P4"/>
  </mergeCells>
  <dataValidations count="1">
    <dataValidation type="list" allowBlank="1" showInputMessage="1" showErrorMessage="1" sqref="V3" xr:uid="{00000000-0002-0000-0500-000000000000}">
      <formula1>$C$5:$C$35</formula1>
    </dataValidation>
  </dataValidation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5"/>
  <sheetViews>
    <sheetView workbookViewId="0">
      <selection activeCell="F10" sqref="F10"/>
    </sheetView>
  </sheetViews>
  <sheetFormatPr baseColWidth="10" defaultRowHeight="16" x14ac:dyDescent="0.2"/>
  <cols>
    <col min="2" max="3" width="26.83203125" style="1" customWidth="1"/>
    <col min="4" max="4" width="47.1640625" style="1" customWidth="1"/>
    <col min="5" max="5" width="62.6640625" style="1" customWidth="1"/>
    <col min="6" max="6" width="26.5" customWidth="1"/>
  </cols>
  <sheetData>
    <row r="2" spans="1:7" ht="17" x14ac:dyDescent="0.2">
      <c r="A2" s="3"/>
      <c r="B2" s="57" t="s">
        <v>0</v>
      </c>
      <c r="C2" s="57" t="s">
        <v>29</v>
      </c>
      <c r="D2" s="57" t="s">
        <v>7</v>
      </c>
      <c r="E2" s="57" t="s">
        <v>1</v>
      </c>
      <c r="F2" s="57" t="s">
        <v>2</v>
      </c>
    </row>
    <row r="3" spans="1:7" x14ac:dyDescent="0.2">
      <c r="A3" s="3"/>
      <c r="B3" s="3"/>
      <c r="C3" s="3"/>
      <c r="D3" s="3"/>
      <c r="E3" s="3"/>
      <c r="F3" s="3"/>
    </row>
    <row r="4" spans="1:7" ht="119" x14ac:dyDescent="0.2">
      <c r="A4" s="56">
        <v>1</v>
      </c>
      <c r="B4" s="56" t="s">
        <v>3</v>
      </c>
      <c r="C4" s="56" t="s">
        <v>30</v>
      </c>
      <c r="D4" s="56" t="s">
        <v>38</v>
      </c>
      <c r="E4" s="56" t="s">
        <v>4</v>
      </c>
      <c r="F4" s="56" t="s">
        <v>5</v>
      </c>
    </row>
    <row r="5" spans="1:7" ht="102" x14ac:dyDescent="0.2">
      <c r="A5" s="56">
        <v>2</v>
      </c>
      <c r="B5" s="56" t="s">
        <v>6</v>
      </c>
      <c r="C5" s="56" t="s">
        <v>31</v>
      </c>
      <c r="D5" s="56" t="s">
        <v>39</v>
      </c>
      <c r="E5" s="56" t="s">
        <v>80</v>
      </c>
      <c r="F5" s="56" t="s">
        <v>21</v>
      </c>
      <c r="G5" s="58"/>
    </row>
    <row r="6" spans="1:7" ht="51" x14ac:dyDescent="0.2">
      <c r="A6" s="56">
        <v>3</v>
      </c>
      <c r="B6" s="56" t="s">
        <v>8</v>
      </c>
      <c r="C6" s="56" t="s">
        <v>32</v>
      </c>
      <c r="D6" s="56" t="s">
        <v>10</v>
      </c>
      <c r="E6" s="56" t="s">
        <v>9</v>
      </c>
      <c r="F6" s="56" t="s">
        <v>11</v>
      </c>
    </row>
    <row r="7" spans="1:7" ht="34" x14ac:dyDescent="0.2">
      <c r="A7" s="56">
        <v>4</v>
      </c>
      <c r="B7" s="56" t="s">
        <v>12</v>
      </c>
      <c r="C7" s="56" t="s">
        <v>34</v>
      </c>
      <c r="D7" s="56" t="s">
        <v>81</v>
      </c>
      <c r="E7" s="56" t="s">
        <v>13</v>
      </c>
      <c r="F7" s="56" t="s">
        <v>14</v>
      </c>
    </row>
    <row r="8" spans="1:7" ht="17" x14ac:dyDescent="0.2">
      <c r="A8" s="56">
        <v>5</v>
      </c>
      <c r="B8" s="56" t="s">
        <v>15</v>
      </c>
      <c r="C8" s="56" t="s">
        <v>36</v>
      </c>
      <c r="D8" s="56" t="s">
        <v>16</v>
      </c>
      <c r="E8" s="56"/>
      <c r="F8" s="56" t="s">
        <v>14</v>
      </c>
    </row>
    <row r="9" spans="1:7" ht="17" x14ac:dyDescent="0.2">
      <c r="A9" s="56">
        <v>6</v>
      </c>
      <c r="B9" s="56" t="s">
        <v>17</v>
      </c>
      <c r="C9" s="56" t="s">
        <v>17</v>
      </c>
      <c r="D9" s="56" t="s">
        <v>18</v>
      </c>
      <c r="E9" s="56"/>
      <c r="F9" s="56" t="s">
        <v>14</v>
      </c>
    </row>
    <row r="10" spans="1:7" ht="187" x14ac:dyDescent="0.2">
      <c r="A10" s="56">
        <v>7</v>
      </c>
      <c r="B10" s="56" t="s">
        <v>19</v>
      </c>
      <c r="C10" s="56" t="s">
        <v>83</v>
      </c>
      <c r="D10" s="56" t="s">
        <v>85</v>
      </c>
      <c r="E10" s="59" t="s">
        <v>82</v>
      </c>
      <c r="F10" s="56" t="s">
        <v>147</v>
      </c>
    </row>
    <row r="11" spans="1:7" ht="221" x14ac:dyDescent="0.2">
      <c r="A11" s="56">
        <v>8</v>
      </c>
      <c r="B11" s="56" t="s">
        <v>20</v>
      </c>
      <c r="C11" s="56" t="s">
        <v>37</v>
      </c>
      <c r="D11" s="56" t="s">
        <v>22</v>
      </c>
      <c r="E11" s="59" t="s">
        <v>84</v>
      </c>
      <c r="F11" s="56" t="s">
        <v>147</v>
      </c>
    </row>
    <row r="12" spans="1:7" ht="122" customHeight="1" x14ac:dyDescent="0.2">
      <c r="A12" s="56">
        <v>9</v>
      </c>
      <c r="B12" s="56" t="s">
        <v>87</v>
      </c>
      <c r="C12" s="56" t="s">
        <v>91</v>
      </c>
      <c r="D12" s="56" t="s">
        <v>90</v>
      </c>
      <c r="E12" s="59" t="s">
        <v>92</v>
      </c>
      <c r="F12" s="56" t="s">
        <v>147</v>
      </c>
    </row>
    <row r="13" spans="1:7" ht="404" x14ac:dyDescent="0.2">
      <c r="A13" s="56">
        <v>10</v>
      </c>
      <c r="B13" s="56" t="s">
        <v>23</v>
      </c>
      <c r="C13" s="56" t="s">
        <v>23</v>
      </c>
      <c r="D13" s="59" t="s">
        <v>138</v>
      </c>
      <c r="E13" s="56" t="s">
        <v>137</v>
      </c>
      <c r="F13" s="56" t="s">
        <v>24</v>
      </c>
    </row>
    <row r="14" spans="1:7" ht="17" x14ac:dyDescent="0.2">
      <c r="A14" s="56">
        <v>11</v>
      </c>
      <c r="B14" s="56" t="s">
        <v>25</v>
      </c>
      <c r="C14" s="56" t="s">
        <v>33</v>
      </c>
      <c r="D14" s="56" t="s">
        <v>26</v>
      </c>
      <c r="E14" s="56" t="s">
        <v>27</v>
      </c>
      <c r="F14" s="56" t="s">
        <v>28</v>
      </c>
    </row>
    <row r="15" spans="1:7" x14ac:dyDescent="0.2">
      <c r="A15" s="60"/>
    </row>
  </sheetData>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60"/>
  <sheetViews>
    <sheetView workbookViewId="0">
      <selection activeCell="F44" sqref="F44"/>
    </sheetView>
  </sheetViews>
  <sheetFormatPr baseColWidth="10" defaultRowHeight="16" x14ac:dyDescent="0.2"/>
  <cols>
    <col min="12" max="12" width="10.83203125" hidden="1" customWidth="1"/>
    <col min="13" max="14" width="0" hidden="1" customWidth="1"/>
    <col min="18" max="18" width="10.83203125" hidden="1" customWidth="1"/>
    <col min="19" max="20" width="0" hidden="1" customWidth="1"/>
    <col min="22" max="22" width="10.83203125" hidden="1" customWidth="1"/>
    <col min="23" max="24" width="0" hidden="1" customWidth="1"/>
  </cols>
  <sheetData>
    <row r="1" spans="1:24" ht="34" customHeight="1" x14ac:dyDescent="0.2">
      <c r="A1" s="215" t="s">
        <v>122</v>
      </c>
      <c r="B1" s="215"/>
      <c r="C1" s="215"/>
      <c r="D1" s="215"/>
      <c r="E1" s="215"/>
      <c r="F1" s="215"/>
      <c r="G1" s="215"/>
      <c r="H1" s="215"/>
      <c r="I1" s="215"/>
      <c r="J1" s="215"/>
      <c r="K1" s="215"/>
      <c r="L1" s="215"/>
      <c r="M1" s="215"/>
      <c r="N1" s="215"/>
      <c r="O1" s="215"/>
      <c r="P1" s="215"/>
      <c r="Q1" s="215"/>
      <c r="R1" s="215"/>
      <c r="S1" s="215"/>
      <c r="T1" s="215"/>
      <c r="U1" s="215"/>
      <c r="V1" s="215"/>
      <c r="W1" s="215"/>
      <c r="X1" s="215"/>
    </row>
    <row r="2" spans="1:24" ht="34" customHeight="1" x14ac:dyDescent="0.2">
      <c r="A2" s="215"/>
      <c r="B2" s="215"/>
      <c r="C2" s="215"/>
      <c r="D2" s="215"/>
      <c r="E2" s="215"/>
      <c r="F2" s="215"/>
      <c r="G2" s="215"/>
      <c r="H2" s="215"/>
      <c r="I2" s="215"/>
      <c r="J2" s="215"/>
      <c r="K2" s="215"/>
      <c r="L2" s="215"/>
      <c r="M2" s="215"/>
      <c r="N2" s="215"/>
      <c r="O2" s="215"/>
      <c r="P2" s="215"/>
      <c r="Q2" s="215"/>
      <c r="R2" s="215"/>
      <c r="S2" s="215"/>
      <c r="T2" s="215"/>
      <c r="U2" s="215"/>
      <c r="V2" s="215"/>
      <c r="W2" s="215"/>
      <c r="X2" s="215"/>
    </row>
    <row r="3" spans="1:24" x14ac:dyDescent="0.2">
      <c r="A3" s="2"/>
      <c r="B3" s="2"/>
      <c r="C3" s="2"/>
      <c r="D3" s="2"/>
      <c r="E3" s="2"/>
      <c r="F3" s="2"/>
      <c r="G3" s="2"/>
      <c r="H3" s="2"/>
      <c r="I3" s="2"/>
      <c r="J3" s="2"/>
      <c r="K3" s="2"/>
      <c r="L3" s="2"/>
      <c r="M3" s="2"/>
      <c r="N3" s="2"/>
      <c r="O3" s="2"/>
      <c r="P3" s="2"/>
      <c r="Q3" s="2"/>
      <c r="R3" s="2"/>
      <c r="S3" s="2"/>
      <c r="T3" s="2"/>
    </row>
    <row r="4" spans="1:24" x14ac:dyDescent="0.2">
      <c r="A4" s="2"/>
      <c r="B4" s="196" t="s">
        <v>68</v>
      </c>
      <c r="C4" s="196" t="s">
        <v>69</v>
      </c>
      <c r="D4" s="196" t="s">
        <v>70</v>
      </c>
      <c r="E4" s="196" t="s">
        <v>19</v>
      </c>
      <c r="F4" s="196" t="s">
        <v>87</v>
      </c>
      <c r="G4" s="216" t="s">
        <v>8</v>
      </c>
      <c r="H4" s="217"/>
      <c r="I4" s="196" t="s">
        <v>71</v>
      </c>
      <c r="J4" s="195" t="s">
        <v>78</v>
      </c>
      <c r="K4" s="195" t="s">
        <v>23</v>
      </c>
      <c r="L4" s="195"/>
      <c r="M4" s="195"/>
      <c r="N4" s="195"/>
      <c r="O4" s="86"/>
      <c r="P4" s="87"/>
      <c r="Q4" s="214" t="s">
        <v>42</v>
      </c>
      <c r="R4" s="31"/>
      <c r="S4" s="31"/>
      <c r="T4" s="32"/>
      <c r="U4" s="214" t="s">
        <v>77</v>
      </c>
    </row>
    <row r="5" spans="1:24" x14ac:dyDescent="0.2">
      <c r="A5" s="2"/>
      <c r="B5" s="197"/>
      <c r="C5" s="197"/>
      <c r="D5" s="197"/>
      <c r="E5" s="197"/>
      <c r="F5" s="197"/>
      <c r="G5" s="218"/>
      <c r="H5" s="219"/>
      <c r="I5" s="197"/>
      <c r="J5" s="195"/>
      <c r="K5" s="195"/>
      <c r="L5" s="195"/>
      <c r="M5" s="195"/>
      <c r="N5" s="195"/>
      <c r="O5" s="86"/>
      <c r="P5" s="88"/>
      <c r="Q5" s="214"/>
      <c r="R5" s="33"/>
      <c r="S5" s="33"/>
      <c r="T5" s="34"/>
      <c r="U5" s="214"/>
    </row>
    <row r="6" spans="1:24" x14ac:dyDescent="0.2">
      <c r="A6" s="28" t="s">
        <v>72</v>
      </c>
      <c r="B6" s="69" t="s">
        <v>73</v>
      </c>
      <c r="C6" s="70"/>
      <c r="D6" s="35" t="s">
        <v>74</v>
      </c>
      <c r="E6" s="35" t="s">
        <v>74</v>
      </c>
      <c r="F6" s="35" t="s">
        <v>74</v>
      </c>
      <c r="G6" s="35" t="s">
        <v>74</v>
      </c>
      <c r="H6" s="85" t="s">
        <v>124</v>
      </c>
      <c r="I6" s="71" t="s">
        <v>75</v>
      </c>
      <c r="J6" s="72" t="s">
        <v>76</v>
      </c>
      <c r="K6" s="71" t="s">
        <v>56</v>
      </c>
      <c r="L6" s="80" t="s">
        <v>57</v>
      </c>
      <c r="M6" s="81" t="s">
        <v>58</v>
      </c>
      <c r="N6" s="81" t="s">
        <v>59</v>
      </c>
      <c r="O6" s="89"/>
      <c r="P6" s="28" t="s">
        <v>72</v>
      </c>
      <c r="Q6" s="71" t="s">
        <v>56</v>
      </c>
      <c r="R6" s="80" t="s">
        <v>57</v>
      </c>
      <c r="S6" s="81" t="s">
        <v>58</v>
      </c>
      <c r="T6" s="82" t="s">
        <v>59</v>
      </c>
      <c r="U6" s="71" t="s">
        <v>56</v>
      </c>
      <c r="V6" s="35" t="s">
        <v>57</v>
      </c>
      <c r="W6" s="35" t="s">
        <v>58</v>
      </c>
      <c r="X6" s="35" t="s">
        <v>59</v>
      </c>
    </row>
    <row r="7" spans="1:24" x14ac:dyDescent="0.2">
      <c r="A7" s="46">
        <v>0</v>
      </c>
      <c r="B7" s="104">
        <v>0</v>
      </c>
      <c r="C7" s="104">
        <v>0</v>
      </c>
      <c r="D7" s="77">
        <v>0</v>
      </c>
      <c r="E7" s="77">
        <v>0</v>
      </c>
      <c r="F7" s="77">
        <v>0</v>
      </c>
      <c r="G7" s="77">
        <v>0</v>
      </c>
      <c r="H7" s="77">
        <v>0</v>
      </c>
      <c r="I7" s="78">
        <v>0</v>
      </c>
      <c r="J7" s="79">
        <v>0</v>
      </c>
      <c r="K7" s="84">
        <v>0</v>
      </c>
      <c r="L7" s="40">
        <f>MINUTE(K7)</f>
        <v>0</v>
      </c>
      <c r="M7" s="40">
        <f>SECOND(K7)</f>
        <v>0</v>
      </c>
      <c r="N7" s="40">
        <f>L7*60+M7</f>
        <v>0</v>
      </c>
      <c r="O7" s="40"/>
      <c r="P7" s="38">
        <v>20</v>
      </c>
      <c r="Q7" s="111">
        <v>7.1759259259259259E-3</v>
      </c>
      <c r="R7" s="40">
        <f>MINUTE(Q7)</f>
        <v>10</v>
      </c>
      <c r="S7" s="40">
        <f>SECOND(Q7)</f>
        <v>20</v>
      </c>
      <c r="T7" s="40">
        <f>R7*60+S7</f>
        <v>620</v>
      </c>
      <c r="U7" s="97">
        <v>4.4560185185185189E-3</v>
      </c>
      <c r="V7" s="40">
        <f>MINUTE(U7)</f>
        <v>6</v>
      </c>
      <c r="W7" s="40">
        <f>SECOND(U7)</f>
        <v>25</v>
      </c>
      <c r="X7" s="40">
        <f>V7*60+W7</f>
        <v>385</v>
      </c>
    </row>
    <row r="8" spans="1:24" x14ac:dyDescent="0.2">
      <c r="A8" s="46">
        <v>1</v>
      </c>
      <c r="B8" s="105">
        <v>0.53</v>
      </c>
      <c r="C8" s="105">
        <v>0.53</v>
      </c>
      <c r="D8" s="73">
        <v>1</v>
      </c>
      <c r="E8" s="73">
        <v>1</v>
      </c>
      <c r="F8" s="73">
        <v>1</v>
      </c>
      <c r="G8" s="74">
        <v>9</v>
      </c>
      <c r="H8" s="74">
        <v>10</v>
      </c>
      <c r="I8" s="112">
        <v>27.692536784030992</v>
      </c>
      <c r="J8" s="75">
        <v>425</v>
      </c>
      <c r="K8" s="97">
        <v>9.2592592592592444E-4</v>
      </c>
      <c r="L8" s="40">
        <f>MINUTE(K8)</f>
        <v>1</v>
      </c>
      <c r="M8" s="40">
        <f>SECOND(K8)</f>
        <v>20</v>
      </c>
      <c r="N8" s="40">
        <f>L8*60+M8</f>
        <v>80</v>
      </c>
      <c r="O8" s="40"/>
      <c r="P8" s="38">
        <v>19</v>
      </c>
      <c r="Q8" s="110">
        <v>7.3040674603174587E-3</v>
      </c>
      <c r="R8" s="40">
        <f>MINUTE(Q8)</f>
        <v>10</v>
      </c>
      <c r="S8" s="40">
        <f>SECOND(Q8)</f>
        <v>31</v>
      </c>
      <c r="T8" s="40">
        <f>R8*60+S8</f>
        <v>631</v>
      </c>
      <c r="U8" s="110">
        <v>4.4907407407407405E-3</v>
      </c>
      <c r="V8" s="40">
        <f>MINUTE(U8)</f>
        <v>6</v>
      </c>
      <c r="W8" s="40">
        <f>SECOND(U8)</f>
        <v>28</v>
      </c>
      <c r="X8" s="40">
        <f>V8*60+W8</f>
        <v>388</v>
      </c>
    </row>
    <row r="9" spans="1:24" x14ac:dyDescent="0.2">
      <c r="A9" s="46">
        <v>2</v>
      </c>
      <c r="B9" s="106">
        <v>0.56000000000000005</v>
      </c>
      <c r="C9" s="106">
        <v>0.56000000000000005</v>
      </c>
      <c r="D9" s="51">
        <v>2</v>
      </c>
      <c r="E9" s="51">
        <v>2</v>
      </c>
      <c r="F9" s="51">
        <v>2</v>
      </c>
      <c r="G9" s="68">
        <v>10</v>
      </c>
      <c r="H9" s="68">
        <v>10</v>
      </c>
      <c r="I9" s="103">
        <v>29.925112061995804</v>
      </c>
      <c r="J9" s="39">
        <v>450</v>
      </c>
      <c r="K9" s="97">
        <v>1.0416666666666651E-3</v>
      </c>
      <c r="L9" s="40">
        <f t="shared" ref="L9:L27" si="0">MINUTE(K9)</f>
        <v>1</v>
      </c>
      <c r="M9" s="40">
        <f t="shared" ref="M9:M27" si="1">SECOND(K9)</f>
        <v>30</v>
      </c>
      <c r="N9" s="40">
        <f t="shared" ref="N9:N27" si="2">L9*60+M9</f>
        <v>90</v>
      </c>
      <c r="O9" s="40"/>
      <c r="P9" s="41">
        <v>18</v>
      </c>
      <c r="Q9" s="97">
        <v>7.4322089947089923E-3</v>
      </c>
      <c r="R9" s="40">
        <f t="shared" ref="R9:R27" si="3">MINUTE(Q9)</f>
        <v>10</v>
      </c>
      <c r="S9" s="40">
        <f t="shared" ref="S9:S27" si="4">SECOND(Q9)</f>
        <v>42</v>
      </c>
      <c r="T9" s="40">
        <f t="shared" ref="T9:T27" si="5">R9*60+S9</f>
        <v>642</v>
      </c>
      <c r="U9" s="97">
        <v>4.5254629629629603E-3</v>
      </c>
      <c r="V9" s="40">
        <f t="shared" ref="V9:V27" si="6">MINUTE(U9)</f>
        <v>6</v>
      </c>
      <c r="W9" s="40">
        <f t="shared" ref="W9:W27" si="7">SECOND(U9)</f>
        <v>31</v>
      </c>
      <c r="X9" s="40">
        <f t="shared" ref="X9:X27" si="8">V9*60+W9</f>
        <v>391</v>
      </c>
    </row>
    <row r="10" spans="1:24" x14ac:dyDescent="0.2">
      <c r="A10" s="45">
        <v>3</v>
      </c>
      <c r="B10" s="106">
        <v>0.59</v>
      </c>
      <c r="C10" s="106">
        <v>0.59</v>
      </c>
      <c r="D10" s="51">
        <v>3</v>
      </c>
      <c r="E10" s="51">
        <v>3</v>
      </c>
      <c r="F10" s="51">
        <v>3</v>
      </c>
      <c r="G10" s="74">
        <v>11</v>
      </c>
      <c r="H10" s="74">
        <v>10</v>
      </c>
      <c r="I10" s="103">
        <v>32.157687339960617</v>
      </c>
      <c r="J10" s="39">
        <v>475</v>
      </c>
      <c r="K10" s="97">
        <v>1.1574074074074058E-3</v>
      </c>
      <c r="L10" s="40">
        <f t="shared" si="0"/>
        <v>1</v>
      </c>
      <c r="M10" s="40">
        <f t="shared" si="1"/>
        <v>40</v>
      </c>
      <c r="N10" s="40">
        <f t="shared" si="2"/>
        <v>100</v>
      </c>
      <c r="O10" s="40"/>
      <c r="P10" s="41">
        <v>17</v>
      </c>
      <c r="Q10" s="97">
        <v>7.5603505291005259E-3</v>
      </c>
      <c r="R10" s="40">
        <f t="shared" si="3"/>
        <v>10</v>
      </c>
      <c r="S10" s="40">
        <f t="shared" si="4"/>
        <v>53</v>
      </c>
      <c r="T10" s="40">
        <f t="shared" si="5"/>
        <v>653</v>
      </c>
      <c r="U10" s="97">
        <v>4.5601851851851801E-3</v>
      </c>
      <c r="V10" s="40">
        <f t="shared" si="6"/>
        <v>6</v>
      </c>
      <c r="W10" s="40">
        <f t="shared" si="7"/>
        <v>34</v>
      </c>
      <c r="X10" s="40">
        <f t="shared" si="8"/>
        <v>394</v>
      </c>
    </row>
    <row r="11" spans="1:24" x14ac:dyDescent="0.2">
      <c r="A11" s="45">
        <v>4</v>
      </c>
      <c r="B11" s="106">
        <v>0.62</v>
      </c>
      <c r="C11" s="106">
        <v>0.62</v>
      </c>
      <c r="D11" s="51">
        <v>4</v>
      </c>
      <c r="E11" s="51">
        <v>4</v>
      </c>
      <c r="F11" s="51">
        <v>4</v>
      </c>
      <c r="G11" s="68">
        <v>12</v>
      </c>
      <c r="H11" s="68">
        <v>10</v>
      </c>
      <c r="I11" s="103">
        <v>34.39026261792543</v>
      </c>
      <c r="J11" s="39">
        <v>500</v>
      </c>
      <c r="K11" s="97">
        <v>1.2731481481481465E-3</v>
      </c>
      <c r="L11" s="40">
        <f t="shared" si="0"/>
        <v>1</v>
      </c>
      <c r="M11" s="40">
        <f t="shared" si="1"/>
        <v>50</v>
      </c>
      <c r="N11" s="40">
        <f t="shared" si="2"/>
        <v>110</v>
      </c>
      <c r="O11" s="40"/>
      <c r="P11" s="41">
        <v>16</v>
      </c>
      <c r="Q11" s="97">
        <v>7.6884920634920596E-3</v>
      </c>
      <c r="R11" s="40">
        <f t="shared" si="3"/>
        <v>11</v>
      </c>
      <c r="S11" s="40">
        <f t="shared" si="4"/>
        <v>4</v>
      </c>
      <c r="T11" s="40">
        <f t="shared" si="5"/>
        <v>664</v>
      </c>
      <c r="U11" s="97">
        <v>4.5949074074074104E-3</v>
      </c>
      <c r="V11" s="40">
        <f t="shared" si="6"/>
        <v>6</v>
      </c>
      <c r="W11" s="40">
        <f t="shared" si="7"/>
        <v>37</v>
      </c>
      <c r="X11" s="40">
        <f t="shared" si="8"/>
        <v>397</v>
      </c>
    </row>
    <row r="12" spans="1:24" x14ac:dyDescent="0.2">
      <c r="A12" s="45">
        <v>5</v>
      </c>
      <c r="B12" s="106">
        <v>0.65</v>
      </c>
      <c r="C12" s="106">
        <v>0.65</v>
      </c>
      <c r="D12" s="51">
        <v>5</v>
      </c>
      <c r="E12" s="51">
        <v>5</v>
      </c>
      <c r="F12" s="51">
        <v>5</v>
      </c>
      <c r="G12" s="74">
        <v>13</v>
      </c>
      <c r="H12" s="74">
        <v>10</v>
      </c>
      <c r="I12" s="103">
        <v>36.622837895890235</v>
      </c>
      <c r="J12" s="39">
        <v>525</v>
      </c>
      <c r="K12" s="97">
        <v>1.3888888888888872E-3</v>
      </c>
      <c r="L12" s="40">
        <f t="shared" si="0"/>
        <v>2</v>
      </c>
      <c r="M12" s="40">
        <f t="shared" si="1"/>
        <v>0</v>
      </c>
      <c r="N12" s="40">
        <f t="shared" si="2"/>
        <v>120</v>
      </c>
      <c r="O12" s="40"/>
      <c r="P12" s="42">
        <v>15</v>
      </c>
      <c r="Q12" s="97">
        <v>7.8166335978835932E-3</v>
      </c>
      <c r="R12" s="40">
        <f t="shared" si="3"/>
        <v>11</v>
      </c>
      <c r="S12" s="40">
        <f t="shared" si="4"/>
        <v>15</v>
      </c>
      <c r="T12" s="40">
        <f t="shared" si="5"/>
        <v>675</v>
      </c>
      <c r="U12" s="97">
        <v>4.6296296296296302E-3</v>
      </c>
      <c r="V12" s="40">
        <f t="shared" si="6"/>
        <v>6</v>
      </c>
      <c r="W12" s="40">
        <f t="shared" si="7"/>
        <v>40</v>
      </c>
      <c r="X12" s="40">
        <f t="shared" si="8"/>
        <v>400</v>
      </c>
    </row>
    <row r="13" spans="1:24" x14ac:dyDescent="0.2">
      <c r="A13" s="44">
        <v>6</v>
      </c>
      <c r="B13" s="106">
        <v>0.68</v>
      </c>
      <c r="C13" s="106">
        <v>0.68</v>
      </c>
      <c r="D13" s="51">
        <v>6</v>
      </c>
      <c r="E13" s="51">
        <v>6</v>
      </c>
      <c r="F13" s="51">
        <v>6</v>
      </c>
      <c r="G13" s="68">
        <v>14</v>
      </c>
      <c r="H13" s="68">
        <v>10</v>
      </c>
      <c r="I13" s="103">
        <v>38.855413173855048</v>
      </c>
      <c r="J13" s="39">
        <v>550</v>
      </c>
      <c r="K13" s="97">
        <v>1.5046296296296279E-3</v>
      </c>
      <c r="L13" s="40">
        <f t="shared" si="0"/>
        <v>2</v>
      </c>
      <c r="M13" s="40">
        <f t="shared" si="1"/>
        <v>10</v>
      </c>
      <c r="N13" s="40">
        <f t="shared" si="2"/>
        <v>130</v>
      </c>
      <c r="O13" s="40"/>
      <c r="P13" s="42">
        <v>14</v>
      </c>
      <c r="Q13" s="97">
        <v>7.944775132275126E-3</v>
      </c>
      <c r="R13" s="40">
        <f t="shared" si="3"/>
        <v>11</v>
      </c>
      <c r="S13" s="40">
        <f t="shared" si="4"/>
        <v>26</v>
      </c>
      <c r="T13" s="40">
        <f t="shared" si="5"/>
        <v>686</v>
      </c>
      <c r="U13" s="97">
        <v>4.6643518518518501E-3</v>
      </c>
      <c r="V13" s="40">
        <f t="shared" si="6"/>
        <v>6</v>
      </c>
      <c r="W13" s="40">
        <f t="shared" si="7"/>
        <v>43</v>
      </c>
      <c r="X13" s="40">
        <f t="shared" si="8"/>
        <v>403</v>
      </c>
    </row>
    <row r="14" spans="1:24" x14ac:dyDescent="0.2">
      <c r="A14" s="44">
        <v>7</v>
      </c>
      <c r="B14" s="106">
        <v>0.71</v>
      </c>
      <c r="C14" s="106">
        <v>0.71</v>
      </c>
      <c r="D14" s="51">
        <v>7</v>
      </c>
      <c r="E14" s="51">
        <v>7</v>
      </c>
      <c r="F14" s="51">
        <v>7</v>
      </c>
      <c r="G14" s="74">
        <v>15</v>
      </c>
      <c r="H14" s="74">
        <v>10</v>
      </c>
      <c r="I14" s="103">
        <v>41.087988451819861</v>
      </c>
      <c r="J14" s="39">
        <v>575</v>
      </c>
      <c r="K14" s="97">
        <v>1.6203703703703686E-3</v>
      </c>
      <c r="L14" s="40">
        <f t="shared" si="0"/>
        <v>2</v>
      </c>
      <c r="M14" s="40">
        <f t="shared" si="1"/>
        <v>20</v>
      </c>
      <c r="N14" s="40">
        <f t="shared" si="2"/>
        <v>140</v>
      </c>
      <c r="O14" s="40"/>
      <c r="P14" s="42">
        <v>13</v>
      </c>
      <c r="Q14" s="97">
        <v>8.0729166666666605E-3</v>
      </c>
      <c r="R14" s="40">
        <f t="shared" si="3"/>
        <v>11</v>
      </c>
      <c r="S14" s="40">
        <f t="shared" si="4"/>
        <v>37</v>
      </c>
      <c r="T14" s="40">
        <f t="shared" si="5"/>
        <v>697</v>
      </c>
      <c r="U14" s="97">
        <v>4.6990740740740699E-3</v>
      </c>
      <c r="V14" s="40">
        <f t="shared" si="6"/>
        <v>6</v>
      </c>
      <c r="W14" s="40">
        <f t="shared" si="7"/>
        <v>46</v>
      </c>
      <c r="X14" s="40">
        <f t="shared" si="8"/>
        <v>406</v>
      </c>
    </row>
    <row r="15" spans="1:24" x14ac:dyDescent="0.2">
      <c r="A15" s="44">
        <v>8</v>
      </c>
      <c r="B15" s="106">
        <v>0.74</v>
      </c>
      <c r="C15" s="106">
        <v>0.74</v>
      </c>
      <c r="D15" s="51">
        <v>8</v>
      </c>
      <c r="E15" s="51">
        <v>8</v>
      </c>
      <c r="F15" s="51">
        <v>8</v>
      </c>
      <c r="G15" s="68">
        <v>16</v>
      </c>
      <c r="H15" s="68">
        <v>10</v>
      </c>
      <c r="I15" s="103">
        <v>43.320563729784666</v>
      </c>
      <c r="J15" s="39">
        <v>600</v>
      </c>
      <c r="K15" s="97">
        <v>1.7361111111111093E-3</v>
      </c>
      <c r="L15" s="40">
        <f t="shared" si="0"/>
        <v>2</v>
      </c>
      <c r="M15" s="40">
        <f t="shared" si="1"/>
        <v>30</v>
      </c>
      <c r="N15" s="40">
        <f t="shared" si="2"/>
        <v>150</v>
      </c>
      <c r="O15" s="40"/>
      <c r="P15" s="43">
        <v>12</v>
      </c>
      <c r="Q15" s="97">
        <v>8.2010582010581933E-3</v>
      </c>
      <c r="R15" s="40">
        <f t="shared" si="3"/>
        <v>11</v>
      </c>
      <c r="S15" s="40">
        <f t="shared" si="4"/>
        <v>49</v>
      </c>
      <c r="T15" s="40">
        <f t="shared" si="5"/>
        <v>709</v>
      </c>
      <c r="U15" s="97">
        <v>4.7337962962962898E-3</v>
      </c>
      <c r="V15" s="40">
        <f t="shared" si="6"/>
        <v>6</v>
      </c>
      <c r="W15" s="40">
        <f t="shared" si="7"/>
        <v>49</v>
      </c>
      <c r="X15" s="40">
        <f t="shared" si="8"/>
        <v>409</v>
      </c>
    </row>
    <row r="16" spans="1:24" x14ac:dyDescent="0.2">
      <c r="A16" s="43">
        <v>9</v>
      </c>
      <c r="B16" s="106">
        <v>0.77</v>
      </c>
      <c r="C16" s="106">
        <v>0.77</v>
      </c>
      <c r="D16" s="51">
        <v>9</v>
      </c>
      <c r="E16" s="51">
        <v>9</v>
      </c>
      <c r="F16" s="51">
        <v>9</v>
      </c>
      <c r="G16" s="74">
        <v>17</v>
      </c>
      <c r="H16" s="74">
        <v>10</v>
      </c>
      <c r="I16" s="103">
        <v>45.553139007749479</v>
      </c>
      <c r="J16" s="39">
        <v>625</v>
      </c>
      <c r="K16" s="97">
        <v>1.85185185185185E-3</v>
      </c>
      <c r="L16" s="40">
        <f t="shared" si="0"/>
        <v>2</v>
      </c>
      <c r="M16" s="40">
        <f t="shared" si="1"/>
        <v>40</v>
      </c>
      <c r="N16" s="40">
        <f t="shared" si="2"/>
        <v>160</v>
      </c>
      <c r="O16" s="40"/>
      <c r="P16" s="43">
        <v>11</v>
      </c>
      <c r="Q16" s="97">
        <v>8.3291997354497365E-3</v>
      </c>
      <c r="R16" s="40">
        <f t="shared" si="3"/>
        <v>12</v>
      </c>
      <c r="S16" s="40">
        <f t="shared" si="4"/>
        <v>0</v>
      </c>
      <c r="T16" s="40">
        <f t="shared" si="5"/>
        <v>720</v>
      </c>
      <c r="U16" s="97">
        <v>4.7685185185185096E-3</v>
      </c>
      <c r="V16" s="40">
        <f t="shared" si="6"/>
        <v>6</v>
      </c>
      <c r="W16" s="40">
        <f t="shared" si="7"/>
        <v>52</v>
      </c>
      <c r="X16" s="40">
        <f t="shared" si="8"/>
        <v>412</v>
      </c>
    </row>
    <row r="17" spans="1:24" x14ac:dyDescent="0.2">
      <c r="A17" s="43">
        <v>10</v>
      </c>
      <c r="B17" s="106">
        <v>0.8</v>
      </c>
      <c r="C17" s="106">
        <v>0.8</v>
      </c>
      <c r="D17" s="51">
        <v>10</v>
      </c>
      <c r="E17" s="51">
        <v>10</v>
      </c>
      <c r="F17" s="51">
        <v>10</v>
      </c>
      <c r="G17" s="39">
        <v>12</v>
      </c>
      <c r="H17" s="39">
        <v>0</v>
      </c>
      <c r="I17" s="103">
        <v>47.785714285714292</v>
      </c>
      <c r="J17" s="39">
        <v>650</v>
      </c>
      <c r="K17" s="97">
        <v>1.9675925925925907E-3</v>
      </c>
      <c r="L17" s="40">
        <f t="shared" si="0"/>
        <v>2</v>
      </c>
      <c r="M17" s="40">
        <f t="shared" si="1"/>
        <v>50</v>
      </c>
      <c r="N17" s="40">
        <f t="shared" si="2"/>
        <v>170</v>
      </c>
      <c r="O17" s="40"/>
      <c r="P17" s="43">
        <v>10</v>
      </c>
      <c r="Q17" s="97">
        <v>8.457341269841271E-3</v>
      </c>
      <c r="R17" s="40">
        <f t="shared" si="3"/>
        <v>12</v>
      </c>
      <c r="S17" s="40">
        <f t="shared" si="4"/>
        <v>11</v>
      </c>
      <c r="T17" s="40">
        <f t="shared" si="5"/>
        <v>731</v>
      </c>
      <c r="U17" s="97">
        <v>4.8032407407407303E-3</v>
      </c>
      <c r="V17" s="40">
        <f t="shared" si="6"/>
        <v>6</v>
      </c>
      <c r="W17" s="40">
        <f t="shared" si="7"/>
        <v>55</v>
      </c>
      <c r="X17" s="40">
        <f t="shared" si="8"/>
        <v>415</v>
      </c>
    </row>
    <row r="18" spans="1:24" x14ac:dyDescent="0.2">
      <c r="A18" s="43">
        <v>11</v>
      </c>
      <c r="B18" s="106">
        <v>0.83</v>
      </c>
      <c r="C18" s="106">
        <v>0.83</v>
      </c>
      <c r="D18" s="51">
        <v>11</v>
      </c>
      <c r="E18" s="51">
        <v>11</v>
      </c>
      <c r="F18" s="51">
        <v>11</v>
      </c>
      <c r="G18" s="39">
        <v>13</v>
      </c>
      <c r="H18" s="39">
        <v>0</v>
      </c>
      <c r="I18" s="103">
        <v>50.018289563679105</v>
      </c>
      <c r="J18" s="39">
        <v>675</v>
      </c>
      <c r="K18" s="97">
        <v>2.0833333333333316E-3</v>
      </c>
      <c r="L18" s="40">
        <f t="shared" si="0"/>
        <v>3</v>
      </c>
      <c r="M18" s="40">
        <f t="shared" si="1"/>
        <v>0</v>
      </c>
      <c r="N18" s="40">
        <f t="shared" si="2"/>
        <v>180</v>
      </c>
      <c r="O18" s="40"/>
      <c r="P18" s="43">
        <v>9</v>
      </c>
      <c r="Q18" s="97">
        <v>8.5854828042327951E-3</v>
      </c>
      <c r="R18" s="40">
        <f t="shared" si="3"/>
        <v>12</v>
      </c>
      <c r="S18" s="40">
        <f t="shared" si="4"/>
        <v>22</v>
      </c>
      <c r="T18" s="40">
        <f t="shared" si="5"/>
        <v>742</v>
      </c>
      <c r="U18" s="97">
        <v>4.8379629629629597E-3</v>
      </c>
      <c r="V18" s="40">
        <f t="shared" si="6"/>
        <v>6</v>
      </c>
      <c r="W18" s="40">
        <f t="shared" si="7"/>
        <v>58</v>
      </c>
      <c r="X18" s="40">
        <f t="shared" si="8"/>
        <v>418</v>
      </c>
    </row>
    <row r="19" spans="1:24" x14ac:dyDescent="0.2">
      <c r="A19" s="43">
        <v>12</v>
      </c>
      <c r="B19" s="106">
        <v>0.86</v>
      </c>
      <c r="C19" s="106">
        <v>0.86</v>
      </c>
      <c r="D19" s="51">
        <v>12</v>
      </c>
      <c r="E19" s="51">
        <v>12</v>
      </c>
      <c r="F19" s="51">
        <v>12</v>
      </c>
      <c r="G19" s="39">
        <v>14</v>
      </c>
      <c r="H19" s="39">
        <v>0</v>
      </c>
      <c r="I19" s="103">
        <v>52.250864841643917</v>
      </c>
      <c r="J19" s="39">
        <v>700</v>
      </c>
      <c r="K19" s="97">
        <v>2.1990740740740725E-3</v>
      </c>
      <c r="L19" s="40">
        <f t="shared" si="0"/>
        <v>3</v>
      </c>
      <c r="M19" s="40">
        <f t="shared" si="1"/>
        <v>10</v>
      </c>
      <c r="N19" s="40">
        <f t="shared" si="2"/>
        <v>190</v>
      </c>
      <c r="O19" s="40"/>
      <c r="P19" s="44">
        <v>8</v>
      </c>
      <c r="Q19" s="97">
        <v>8.7136243386243279E-3</v>
      </c>
      <c r="R19" s="40">
        <f t="shared" si="3"/>
        <v>12</v>
      </c>
      <c r="S19" s="40">
        <f t="shared" si="4"/>
        <v>33</v>
      </c>
      <c r="T19" s="40">
        <f t="shared" si="5"/>
        <v>753</v>
      </c>
      <c r="U19" s="97">
        <v>4.8726851851851804E-3</v>
      </c>
      <c r="V19" s="40">
        <f t="shared" si="6"/>
        <v>7</v>
      </c>
      <c r="W19" s="40">
        <f t="shared" si="7"/>
        <v>1</v>
      </c>
      <c r="X19" s="40">
        <f t="shared" si="8"/>
        <v>421</v>
      </c>
    </row>
    <row r="20" spans="1:24" x14ac:dyDescent="0.2">
      <c r="A20" s="42">
        <v>13</v>
      </c>
      <c r="B20" s="106">
        <v>0.89</v>
      </c>
      <c r="C20" s="106">
        <v>0.89</v>
      </c>
      <c r="D20" s="51">
        <v>13</v>
      </c>
      <c r="E20" s="51">
        <v>13</v>
      </c>
      <c r="F20" s="51">
        <v>13</v>
      </c>
      <c r="G20" s="39">
        <v>15</v>
      </c>
      <c r="H20" s="39">
        <v>0</v>
      </c>
      <c r="I20" s="103">
        <v>54.483440119608723</v>
      </c>
      <c r="J20" s="39">
        <v>725</v>
      </c>
      <c r="K20" s="97">
        <v>2.3148148148148134E-3</v>
      </c>
      <c r="L20" s="40">
        <f t="shared" si="0"/>
        <v>3</v>
      </c>
      <c r="M20" s="40">
        <f t="shared" si="1"/>
        <v>20</v>
      </c>
      <c r="N20" s="40">
        <f t="shared" si="2"/>
        <v>200</v>
      </c>
      <c r="O20" s="40"/>
      <c r="P20" s="44">
        <v>7</v>
      </c>
      <c r="Q20" s="97">
        <v>8.8417658730158399E-3</v>
      </c>
      <c r="R20" s="40">
        <f t="shared" si="3"/>
        <v>12</v>
      </c>
      <c r="S20" s="40">
        <f t="shared" si="4"/>
        <v>44</v>
      </c>
      <c r="T20" s="40">
        <f t="shared" si="5"/>
        <v>764</v>
      </c>
      <c r="U20" s="97">
        <v>4.9074074074074003E-3</v>
      </c>
      <c r="V20" s="40">
        <f t="shared" si="6"/>
        <v>7</v>
      </c>
      <c r="W20" s="40">
        <f t="shared" si="7"/>
        <v>4</v>
      </c>
      <c r="X20" s="40">
        <f t="shared" si="8"/>
        <v>424</v>
      </c>
    </row>
    <row r="21" spans="1:24" x14ac:dyDescent="0.2">
      <c r="A21" s="42">
        <v>14</v>
      </c>
      <c r="B21" s="106">
        <v>0.92</v>
      </c>
      <c r="C21" s="106">
        <v>0.92</v>
      </c>
      <c r="D21" s="51">
        <v>14</v>
      </c>
      <c r="E21" s="51">
        <v>14</v>
      </c>
      <c r="F21" s="51">
        <v>14</v>
      </c>
      <c r="G21" s="39">
        <v>16</v>
      </c>
      <c r="H21" s="39">
        <v>0</v>
      </c>
      <c r="I21" s="103">
        <v>56.716015397573535</v>
      </c>
      <c r="J21" s="39">
        <v>750</v>
      </c>
      <c r="K21" s="97">
        <v>2.4305555555555543E-3</v>
      </c>
      <c r="L21" s="40">
        <f t="shared" si="0"/>
        <v>3</v>
      </c>
      <c r="M21" s="40">
        <f t="shared" si="1"/>
        <v>30</v>
      </c>
      <c r="N21" s="40">
        <f t="shared" si="2"/>
        <v>210</v>
      </c>
      <c r="O21" s="40"/>
      <c r="P21" s="44">
        <v>6</v>
      </c>
      <c r="Q21" s="97">
        <v>8.9699074074073744E-3</v>
      </c>
      <c r="R21" s="40">
        <f t="shared" si="3"/>
        <v>12</v>
      </c>
      <c r="S21" s="40">
        <f t="shared" si="4"/>
        <v>55</v>
      </c>
      <c r="T21" s="40">
        <f t="shared" si="5"/>
        <v>775</v>
      </c>
      <c r="U21" s="97">
        <v>4.9421296296296201E-3</v>
      </c>
      <c r="V21" s="40">
        <f t="shared" si="6"/>
        <v>7</v>
      </c>
      <c r="W21" s="40">
        <f t="shared" si="7"/>
        <v>7</v>
      </c>
      <c r="X21" s="40">
        <f t="shared" si="8"/>
        <v>427</v>
      </c>
    </row>
    <row r="22" spans="1:24" x14ac:dyDescent="0.2">
      <c r="A22" s="42">
        <v>15</v>
      </c>
      <c r="B22" s="106">
        <v>0.95</v>
      </c>
      <c r="C22" s="106">
        <v>0.95</v>
      </c>
      <c r="D22" s="51">
        <v>15</v>
      </c>
      <c r="E22" s="51">
        <v>15</v>
      </c>
      <c r="F22" s="51">
        <v>15</v>
      </c>
      <c r="G22" s="39">
        <v>17</v>
      </c>
      <c r="H22" s="39">
        <v>0</v>
      </c>
      <c r="I22" s="103">
        <v>58.948590675538348</v>
      </c>
      <c r="J22" s="39">
        <v>775</v>
      </c>
      <c r="K22" s="97">
        <v>2.5462962962962952E-3</v>
      </c>
      <c r="L22" s="40">
        <f t="shared" si="0"/>
        <v>3</v>
      </c>
      <c r="M22" s="40">
        <f t="shared" si="1"/>
        <v>40</v>
      </c>
      <c r="N22" s="40">
        <f t="shared" si="2"/>
        <v>220</v>
      </c>
      <c r="O22" s="40"/>
      <c r="P22" s="45">
        <v>5</v>
      </c>
      <c r="Q22" s="97">
        <v>9.0980489417989072E-3</v>
      </c>
      <c r="R22" s="40">
        <f t="shared" si="3"/>
        <v>13</v>
      </c>
      <c r="S22" s="40">
        <f t="shared" si="4"/>
        <v>6</v>
      </c>
      <c r="T22" s="40">
        <f t="shared" si="5"/>
        <v>786</v>
      </c>
      <c r="U22" s="97">
        <v>4.97685185185184E-3</v>
      </c>
      <c r="V22" s="40">
        <f t="shared" si="6"/>
        <v>7</v>
      </c>
      <c r="W22" s="40">
        <f t="shared" si="7"/>
        <v>10</v>
      </c>
      <c r="X22" s="40">
        <f t="shared" si="8"/>
        <v>430</v>
      </c>
    </row>
    <row r="23" spans="1:24" x14ac:dyDescent="0.2">
      <c r="A23" s="41">
        <v>16</v>
      </c>
      <c r="B23" s="106">
        <v>0.98</v>
      </c>
      <c r="C23" s="106">
        <v>0.98</v>
      </c>
      <c r="D23" s="51">
        <v>16</v>
      </c>
      <c r="E23" s="51">
        <v>16</v>
      </c>
      <c r="F23" s="51">
        <v>16</v>
      </c>
      <c r="G23" s="39">
        <v>18</v>
      </c>
      <c r="H23" s="39">
        <v>0</v>
      </c>
      <c r="I23" s="103">
        <v>61.181165953503154</v>
      </c>
      <c r="J23" s="39">
        <v>800</v>
      </c>
      <c r="K23" s="97">
        <v>2.6620370370370361E-3</v>
      </c>
      <c r="L23" s="40">
        <f t="shared" si="0"/>
        <v>3</v>
      </c>
      <c r="M23" s="40">
        <f t="shared" si="1"/>
        <v>50</v>
      </c>
      <c r="N23" s="40">
        <f t="shared" si="2"/>
        <v>230</v>
      </c>
      <c r="O23" s="40"/>
      <c r="P23" s="45">
        <v>4</v>
      </c>
      <c r="Q23" s="97">
        <v>9.2261904761904417E-3</v>
      </c>
      <c r="R23" s="40">
        <f t="shared" si="3"/>
        <v>13</v>
      </c>
      <c r="S23" s="40">
        <f t="shared" si="4"/>
        <v>17</v>
      </c>
      <c r="T23" s="40">
        <f t="shared" si="5"/>
        <v>797</v>
      </c>
      <c r="U23" s="97">
        <v>5.0115740740740598E-3</v>
      </c>
      <c r="V23" s="40">
        <f t="shared" si="6"/>
        <v>7</v>
      </c>
      <c r="W23" s="40">
        <f t="shared" si="7"/>
        <v>13</v>
      </c>
      <c r="X23" s="40">
        <f t="shared" si="8"/>
        <v>433</v>
      </c>
    </row>
    <row r="24" spans="1:24" x14ac:dyDescent="0.2">
      <c r="A24" s="41">
        <v>17</v>
      </c>
      <c r="B24" s="106">
        <v>1.01</v>
      </c>
      <c r="C24" s="106">
        <v>1.01</v>
      </c>
      <c r="D24" s="51">
        <v>17</v>
      </c>
      <c r="E24" s="51">
        <v>17</v>
      </c>
      <c r="F24" s="51">
        <v>17</v>
      </c>
      <c r="G24" s="39">
        <v>19</v>
      </c>
      <c r="H24" s="39">
        <v>0</v>
      </c>
      <c r="I24" s="103">
        <v>63.413741231467966</v>
      </c>
      <c r="J24" s="39">
        <v>825</v>
      </c>
      <c r="K24" s="97">
        <v>2.777777777777777E-3</v>
      </c>
      <c r="L24" s="40">
        <f t="shared" si="0"/>
        <v>4</v>
      </c>
      <c r="M24" s="40">
        <f t="shared" si="1"/>
        <v>0</v>
      </c>
      <c r="N24" s="40">
        <f t="shared" si="2"/>
        <v>240</v>
      </c>
      <c r="O24" s="40"/>
      <c r="P24" s="45">
        <v>3</v>
      </c>
      <c r="Q24" s="97">
        <v>9.3543320105819745E-3</v>
      </c>
      <c r="R24" s="40">
        <f t="shared" si="3"/>
        <v>13</v>
      </c>
      <c r="S24" s="40">
        <f t="shared" si="4"/>
        <v>28</v>
      </c>
      <c r="T24" s="40">
        <f t="shared" si="5"/>
        <v>808</v>
      </c>
      <c r="U24" s="97">
        <v>5.04629629629629E-3</v>
      </c>
      <c r="V24" s="40">
        <f t="shared" si="6"/>
        <v>7</v>
      </c>
      <c r="W24" s="40">
        <f t="shared" si="7"/>
        <v>16</v>
      </c>
      <c r="X24" s="40">
        <f t="shared" si="8"/>
        <v>436</v>
      </c>
    </row>
    <row r="25" spans="1:24" x14ac:dyDescent="0.2">
      <c r="A25" s="41">
        <v>18</v>
      </c>
      <c r="B25" s="106">
        <v>1.04</v>
      </c>
      <c r="C25" s="106">
        <v>1.04</v>
      </c>
      <c r="D25" s="51">
        <v>18</v>
      </c>
      <c r="E25" s="51">
        <v>18</v>
      </c>
      <c r="F25" s="51">
        <v>18</v>
      </c>
      <c r="G25" s="39">
        <v>20</v>
      </c>
      <c r="H25" s="39">
        <v>0</v>
      </c>
      <c r="I25" s="103">
        <v>65.646316509432779</v>
      </c>
      <c r="J25" s="39">
        <v>850</v>
      </c>
      <c r="K25" s="97">
        <v>2.8935185185185179E-3</v>
      </c>
      <c r="L25" s="40">
        <f t="shared" si="0"/>
        <v>4</v>
      </c>
      <c r="M25" s="40">
        <f t="shared" si="1"/>
        <v>10</v>
      </c>
      <c r="N25" s="40">
        <f t="shared" si="2"/>
        <v>250</v>
      </c>
      <c r="O25" s="40"/>
      <c r="P25" s="46">
        <v>2</v>
      </c>
      <c r="Q25" s="97">
        <v>9.482473544973509E-3</v>
      </c>
      <c r="R25" s="40">
        <f t="shared" si="3"/>
        <v>13</v>
      </c>
      <c r="S25" s="40">
        <f t="shared" si="4"/>
        <v>39</v>
      </c>
      <c r="T25" s="40">
        <f t="shared" si="5"/>
        <v>819</v>
      </c>
      <c r="U25" s="97">
        <v>5.0810185185185099E-3</v>
      </c>
      <c r="V25" s="40">
        <f t="shared" si="6"/>
        <v>7</v>
      </c>
      <c r="W25" s="40">
        <f t="shared" si="7"/>
        <v>19</v>
      </c>
      <c r="X25" s="40">
        <f t="shared" si="8"/>
        <v>439</v>
      </c>
    </row>
    <row r="26" spans="1:24" x14ac:dyDescent="0.2">
      <c r="A26" s="38">
        <v>19</v>
      </c>
      <c r="B26" s="106">
        <v>1.07</v>
      </c>
      <c r="C26" s="106">
        <v>1.07</v>
      </c>
      <c r="D26" s="51">
        <v>19</v>
      </c>
      <c r="E26" s="51">
        <v>19</v>
      </c>
      <c r="F26" s="51">
        <v>19</v>
      </c>
      <c r="G26" s="39">
        <v>21</v>
      </c>
      <c r="H26" s="39">
        <v>0</v>
      </c>
      <c r="I26" s="103">
        <v>67.878891787397592</v>
      </c>
      <c r="J26" s="39">
        <v>875</v>
      </c>
      <c r="K26" s="97">
        <v>3.0092592592592588E-3</v>
      </c>
      <c r="L26" s="40">
        <f t="shared" si="0"/>
        <v>4</v>
      </c>
      <c r="M26" s="40">
        <f t="shared" si="1"/>
        <v>20</v>
      </c>
      <c r="N26" s="40">
        <f t="shared" si="2"/>
        <v>260</v>
      </c>
      <c r="O26" s="40"/>
      <c r="P26" s="46">
        <v>1</v>
      </c>
      <c r="Q26" s="111">
        <v>9.6106150793650418E-3</v>
      </c>
      <c r="R26" s="40">
        <f t="shared" si="3"/>
        <v>13</v>
      </c>
      <c r="S26" s="40">
        <f t="shared" si="4"/>
        <v>50</v>
      </c>
      <c r="T26" s="40">
        <f t="shared" si="5"/>
        <v>830</v>
      </c>
      <c r="U26" s="111">
        <v>5.1157407407407297E-3</v>
      </c>
      <c r="V26" s="40">
        <f t="shared" si="6"/>
        <v>7</v>
      </c>
      <c r="W26" s="40">
        <f t="shared" si="7"/>
        <v>22</v>
      </c>
      <c r="X26" s="40">
        <f t="shared" si="8"/>
        <v>442</v>
      </c>
    </row>
    <row r="27" spans="1:24" x14ac:dyDescent="0.2">
      <c r="A27" s="38">
        <v>20</v>
      </c>
      <c r="B27" s="106">
        <v>1.1000000000000001</v>
      </c>
      <c r="C27" s="106">
        <v>1.1000000000000001</v>
      </c>
      <c r="D27" s="51">
        <v>20</v>
      </c>
      <c r="E27" s="51">
        <v>20</v>
      </c>
      <c r="F27" s="51">
        <v>20</v>
      </c>
      <c r="G27" s="39">
        <v>22</v>
      </c>
      <c r="H27" s="39">
        <v>0</v>
      </c>
      <c r="I27" s="103">
        <v>70.111467065362405</v>
      </c>
      <c r="J27" s="39">
        <v>900</v>
      </c>
      <c r="K27" s="97">
        <v>3.1249999999999997E-3</v>
      </c>
      <c r="L27" s="40">
        <f t="shared" si="0"/>
        <v>4</v>
      </c>
      <c r="M27" s="40">
        <f t="shared" si="1"/>
        <v>30</v>
      </c>
      <c r="N27" s="40">
        <f t="shared" si="2"/>
        <v>270</v>
      </c>
      <c r="O27" s="40"/>
      <c r="P27" s="46">
        <v>0</v>
      </c>
      <c r="Q27" s="109">
        <v>1.1805555555555555E-2</v>
      </c>
      <c r="R27" s="40">
        <f t="shared" si="3"/>
        <v>17</v>
      </c>
      <c r="S27" s="40">
        <f t="shared" si="4"/>
        <v>0</v>
      </c>
      <c r="T27" s="40">
        <f t="shared" si="5"/>
        <v>1020</v>
      </c>
      <c r="U27" s="109">
        <v>5.5555555555555558E-3</v>
      </c>
      <c r="V27" s="40">
        <f t="shared" si="6"/>
        <v>8</v>
      </c>
      <c r="W27" s="40">
        <f t="shared" si="7"/>
        <v>0</v>
      </c>
      <c r="X27" s="40">
        <f t="shared" si="8"/>
        <v>480</v>
      </c>
    </row>
    <row r="34" spans="1:24" ht="16" customHeight="1" x14ac:dyDescent="0.2">
      <c r="A34" s="220" t="s">
        <v>123</v>
      </c>
      <c r="B34" s="220"/>
      <c r="C34" s="220"/>
      <c r="D34" s="220"/>
      <c r="E34" s="220"/>
      <c r="F34" s="220"/>
      <c r="G34" s="220"/>
      <c r="H34" s="220"/>
      <c r="I34" s="220"/>
      <c r="J34" s="220"/>
      <c r="K34" s="220"/>
      <c r="L34" s="220"/>
      <c r="M34" s="220"/>
      <c r="N34" s="220"/>
      <c r="O34" s="220"/>
      <c r="P34" s="220"/>
      <c r="Q34" s="220"/>
      <c r="R34" s="220"/>
      <c r="S34" s="220"/>
      <c r="T34" s="220"/>
      <c r="U34" s="220"/>
      <c r="V34" s="220"/>
      <c r="W34" s="220"/>
      <c r="X34" s="220"/>
    </row>
    <row r="35" spans="1:24" ht="16" customHeight="1" x14ac:dyDescent="0.2">
      <c r="A35" s="220"/>
      <c r="B35" s="220"/>
      <c r="C35" s="220"/>
      <c r="D35" s="220"/>
      <c r="E35" s="220"/>
      <c r="F35" s="220"/>
      <c r="G35" s="220"/>
      <c r="H35" s="220"/>
      <c r="I35" s="220"/>
      <c r="J35" s="220"/>
      <c r="K35" s="220"/>
      <c r="L35" s="220"/>
      <c r="M35" s="220"/>
      <c r="N35" s="220"/>
      <c r="O35" s="220"/>
      <c r="P35" s="220"/>
      <c r="Q35" s="220"/>
      <c r="R35" s="220"/>
      <c r="S35" s="220"/>
      <c r="T35" s="220"/>
      <c r="U35" s="220"/>
      <c r="V35" s="220"/>
      <c r="W35" s="220"/>
      <c r="X35" s="220"/>
    </row>
    <row r="36" spans="1:24" x14ac:dyDescent="0.2">
      <c r="A36" s="2"/>
      <c r="B36" s="2"/>
      <c r="C36" s="2"/>
      <c r="D36" s="2"/>
      <c r="E36" s="2"/>
      <c r="F36" s="2"/>
      <c r="G36" s="2"/>
      <c r="H36" s="2"/>
      <c r="I36" s="2"/>
      <c r="J36" s="2"/>
      <c r="K36" s="2"/>
      <c r="L36" s="2"/>
      <c r="M36" s="2"/>
      <c r="N36" s="2"/>
      <c r="O36" s="2"/>
      <c r="P36" s="2"/>
      <c r="Q36" s="2"/>
      <c r="R36" s="2"/>
      <c r="S36" s="2"/>
      <c r="T36" s="2"/>
      <c r="U36" s="2"/>
    </row>
    <row r="37" spans="1:24" x14ac:dyDescent="0.2">
      <c r="A37" s="2"/>
      <c r="B37" s="196" t="s">
        <v>68</v>
      </c>
      <c r="C37" s="196" t="s">
        <v>69</v>
      </c>
      <c r="D37" s="196" t="s">
        <v>70</v>
      </c>
      <c r="E37" s="196" t="s">
        <v>19</v>
      </c>
      <c r="F37" s="196" t="s">
        <v>87</v>
      </c>
      <c r="G37" s="216" t="s">
        <v>8</v>
      </c>
      <c r="H37" s="217"/>
      <c r="I37" s="196" t="s">
        <v>71</v>
      </c>
      <c r="J37" s="195" t="s">
        <v>78</v>
      </c>
      <c r="K37" s="195" t="s">
        <v>23</v>
      </c>
      <c r="L37" s="195"/>
      <c r="M37" s="195"/>
      <c r="N37" s="195"/>
      <c r="O37" s="86"/>
      <c r="P37" s="87"/>
      <c r="Q37" s="214" t="s">
        <v>42</v>
      </c>
      <c r="R37" s="31"/>
      <c r="S37" s="31"/>
      <c r="T37" s="32"/>
      <c r="U37" s="214" t="s">
        <v>77</v>
      </c>
      <c r="V37" s="31"/>
      <c r="W37" s="31"/>
      <c r="X37" s="32"/>
    </row>
    <row r="38" spans="1:24" x14ac:dyDescent="0.2">
      <c r="A38" s="2"/>
      <c r="B38" s="197"/>
      <c r="C38" s="197"/>
      <c r="D38" s="197"/>
      <c r="E38" s="197"/>
      <c r="F38" s="197"/>
      <c r="G38" s="218"/>
      <c r="H38" s="219"/>
      <c r="I38" s="197"/>
      <c r="J38" s="195"/>
      <c r="K38" s="195"/>
      <c r="L38" s="195"/>
      <c r="M38" s="195"/>
      <c r="N38" s="195"/>
      <c r="O38" s="86"/>
      <c r="P38" s="87"/>
      <c r="Q38" s="214"/>
      <c r="R38" s="33"/>
      <c r="S38" s="33"/>
      <c r="T38" s="34"/>
      <c r="U38" s="214"/>
      <c r="V38" s="33"/>
      <c r="W38" s="33"/>
      <c r="X38" s="34"/>
    </row>
    <row r="39" spans="1:24" x14ac:dyDescent="0.2">
      <c r="A39" s="28" t="s">
        <v>72</v>
      </c>
      <c r="B39" s="76" t="s">
        <v>73</v>
      </c>
      <c r="C39" s="76"/>
      <c r="D39" s="77" t="s">
        <v>74</v>
      </c>
      <c r="E39" s="77" t="s">
        <v>74</v>
      </c>
      <c r="F39" s="77" t="s">
        <v>74</v>
      </c>
      <c r="G39" s="35" t="s">
        <v>74</v>
      </c>
      <c r="H39" s="85" t="s">
        <v>124</v>
      </c>
      <c r="I39" s="78" t="s">
        <v>75</v>
      </c>
      <c r="J39" s="79" t="s">
        <v>76</v>
      </c>
      <c r="K39" s="78" t="s">
        <v>56</v>
      </c>
      <c r="L39" s="77" t="s">
        <v>57</v>
      </c>
      <c r="M39" s="77" t="s">
        <v>58</v>
      </c>
      <c r="N39" s="77" t="s">
        <v>59</v>
      </c>
      <c r="O39" s="90"/>
      <c r="P39" s="28" t="s">
        <v>72</v>
      </c>
      <c r="Q39" s="78" t="s">
        <v>56</v>
      </c>
      <c r="R39" s="77" t="s">
        <v>57</v>
      </c>
      <c r="S39" s="77" t="s">
        <v>58</v>
      </c>
      <c r="T39" s="77" t="s">
        <v>59</v>
      </c>
      <c r="U39" s="78" t="s">
        <v>56</v>
      </c>
      <c r="V39" s="77" t="s">
        <v>57</v>
      </c>
      <c r="W39" s="77" t="s">
        <v>58</v>
      </c>
      <c r="X39" s="77" t="s">
        <v>59</v>
      </c>
    </row>
    <row r="40" spans="1:24" x14ac:dyDescent="0.2">
      <c r="A40" s="46">
        <v>0</v>
      </c>
      <c r="B40" s="104">
        <v>0</v>
      </c>
      <c r="C40" s="104">
        <v>0</v>
      </c>
      <c r="D40" s="77">
        <v>0</v>
      </c>
      <c r="E40" s="77">
        <v>0</v>
      </c>
      <c r="F40" s="77">
        <v>0</v>
      </c>
      <c r="G40" s="77">
        <v>0</v>
      </c>
      <c r="H40" s="77">
        <v>0</v>
      </c>
      <c r="I40" s="78">
        <v>0</v>
      </c>
      <c r="J40" s="79">
        <v>0</v>
      </c>
      <c r="K40" s="84">
        <v>0</v>
      </c>
      <c r="L40" s="40">
        <f>MINUTE(K40)</f>
        <v>0</v>
      </c>
      <c r="M40" s="40">
        <f>SECOND(K40)</f>
        <v>0</v>
      </c>
      <c r="N40" s="40">
        <f>L40*60+M40</f>
        <v>0</v>
      </c>
      <c r="O40" s="40"/>
      <c r="P40" s="38">
        <v>20</v>
      </c>
      <c r="Q40" s="98">
        <v>8.3333333333333332E-3</v>
      </c>
      <c r="R40" s="40">
        <f>MINUTE(Q40)</f>
        <v>12</v>
      </c>
      <c r="S40" s="40">
        <f>SECOND(Q40)</f>
        <v>0</v>
      </c>
      <c r="T40" s="40">
        <f>R40*60+S40</f>
        <v>720</v>
      </c>
      <c r="U40" s="98">
        <v>5.0694444444444441E-3</v>
      </c>
      <c r="V40" s="40">
        <f>MINUTE(U40)</f>
        <v>7</v>
      </c>
      <c r="W40" s="40">
        <f>SECOND(U40)</f>
        <v>18</v>
      </c>
      <c r="X40" s="40">
        <f>V40*60+W40</f>
        <v>438</v>
      </c>
    </row>
    <row r="41" spans="1:24" x14ac:dyDescent="0.2">
      <c r="A41" s="46">
        <v>1</v>
      </c>
      <c r="B41" s="107">
        <v>0.43</v>
      </c>
      <c r="C41" s="107">
        <v>0.43</v>
      </c>
      <c r="D41" s="51">
        <v>1</v>
      </c>
      <c r="E41" s="51">
        <v>1</v>
      </c>
      <c r="F41" s="51">
        <v>1</v>
      </c>
      <c r="G41" s="54">
        <v>3</v>
      </c>
      <c r="H41" s="54">
        <v>20</v>
      </c>
      <c r="I41" s="47">
        <v>23</v>
      </c>
      <c r="J41" s="48">
        <v>265</v>
      </c>
      <c r="K41" s="97">
        <v>9.2592592592592444E-4</v>
      </c>
      <c r="L41" s="83">
        <f>MINUTE(K41)</f>
        <v>1</v>
      </c>
      <c r="M41" s="40">
        <f>SECOND(K41)</f>
        <v>20</v>
      </c>
      <c r="N41" s="40">
        <f>L41*60+M41</f>
        <v>80</v>
      </c>
      <c r="O41" s="40"/>
      <c r="P41" s="38">
        <v>19</v>
      </c>
      <c r="Q41" s="99">
        <v>8.4779354450113358E-3</v>
      </c>
      <c r="R41" s="40">
        <f>MINUTE(Q41)</f>
        <v>12</v>
      </c>
      <c r="S41" s="40">
        <f>SECOND(Q41)</f>
        <v>12</v>
      </c>
      <c r="T41" s="40">
        <f>R41*60+S41</f>
        <v>732</v>
      </c>
      <c r="U41" s="99">
        <v>5.1041666666666666E-3</v>
      </c>
      <c r="V41" s="40">
        <f>MINUTE(U41)</f>
        <v>7</v>
      </c>
      <c r="W41" s="40">
        <f>SECOND(U41)</f>
        <v>21</v>
      </c>
      <c r="X41" s="40">
        <f>V41*60+W41</f>
        <v>441</v>
      </c>
    </row>
    <row r="42" spans="1:24" x14ac:dyDescent="0.2">
      <c r="A42" s="46">
        <v>2</v>
      </c>
      <c r="B42" s="107">
        <v>0.46</v>
      </c>
      <c r="C42" s="107">
        <v>0.46</v>
      </c>
      <c r="D42" s="51">
        <v>2</v>
      </c>
      <c r="E42" s="51">
        <v>2</v>
      </c>
      <c r="F42" s="51">
        <v>2</v>
      </c>
      <c r="G42" s="54">
        <v>4</v>
      </c>
      <c r="H42" s="54">
        <v>20</v>
      </c>
      <c r="I42" s="47">
        <v>25</v>
      </c>
      <c r="J42" s="48">
        <v>280</v>
      </c>
      <c r="K42" s="97">
        <v>1.0416666666666651E-3</v>
      </c>
      <c r="L42" s="83">
        <f t="shared" ref="L42:L60" si="9">MINUTE(K42)</f>
        <v>1</v>
      </c>
      <c r="M42" s="40">
        <f t="shared" ref="M42:M60" si="10">SECOND(K42)</f>
        <v>30</v>
      </c>
      <c r="N42" s="40">
        <f t="shared" ref="N42:N60" si="11">L42*60+M42</f>
        <v>90</v>
      </c>
      <c r="O42" s="40"/>
      <c r="P42" s="41">
        <v>18</v>
      </c>
      <c r="Q42" s="99">
        <v>8.6266711545729385E-3</v>
      </c>
      <c r="R42" s="40">
        <f t="shared" ref="R42:R60" si="12">MINUTE(Q42)</f>
        <v>12</v>
      </c>
      <c r="S42" s="40">
        <f t="shared" ref="S42:S60" si="13">SECOND(Q42)</f>
        <v>25</v>
      </c>
      <c r="T42" s="40">
        <f t="shared" ref="T42:T60" si="14">R42*60+S42</f>
        <v>745</v>
      </c>
      <c r="U42" s="98">
        <v>5.1388888888888899E-3</v>
      </c>
      <c r="V42" s="40">
        <f t="shared" ref="V42:V60" si="15">MINUTE(U42)</f>
        <v>7</v>
      </c>
      <c r="W42" s="40">
        <f t="shared" ref="W42:W60" si="16">SECOND(U42)</f>
        <v>24</v>
      </c>
      <c r="X42" s="40">
        <f t="shared" ref="X42:X60" si="17">V42*60+W42</f>
        <v>444</v>
      </c>
    </row>
    <row r="43" spans="1:24" x14ac:dyDescent="0.2">
      <c r="A43" s="45">
        <v>3</v>
      </c>
      <c r="B43" s="107">
        <v>0.49</v>
      </c>
      <c r="C43" s="107">
        <v>0.49</v>
      </c>
      <c r="D43" s="51">
        <v>3</v>
      </c>
      <c r="E43" s="51">
        <v>3</v>
      </c>
      <c r="F43" s="51">
        <v>3</v>
      </c>
      <c r="G43" s="54">
        <v>5</v>
      </c>
      <c r="H43" s="54">
        <v>20</v>
      </c>
      <c r="I43" s="47">
        <v>27</v>
      </c>
      <c r="J43" s="48">
        <v>295</v>
      </c>
      <c r="K43" s="97">
        <v>1.1574074074074058E-3</v>
      </c>
      <c r="L43" s="83">
        <f t="shared" si="9"/>
        <v>1</v>
      </c>
      <c r="M43" s="40">
        <f t="shared" si="10"/>
        <v>40</v>
      </c>
      <c r="N43" s="40">
        <f t="shared" si="11"/>
        <v>100</v>
      </c>
      <c r="O43" s="40"/>
      <c r="P43" s="41">
        <v>17</v>
      </c>
      <c r="Q43" s="99">
        <v>8.7754068641345395E-3</v>
      </c>
      <c r="R43" s="40">
        <f t="shared" si="12"/>
        <v>12</v>
      </c>
      <c r="S43" s="40">
        <f t="shared" si="13"/>
        <v>38</v>
      </c>
      <c r="T43" s="40">
        <f t="shared" si="14"/>
        <v>758</v>
      </c>
      <c r="U43" s="99">
        <v>5.1736111111111097E-3</v>
      </c>
      <c r="V43" s="40">
        <f t="shared" si="15"/>
        <v>7</v>
      </c>
      <c r="W43" s="40">
        <f t="shared" si="16"/>
        <v>27</v>
      </c>
      <c r="X43" s="40">
        <f t="shared" si="17"/>
        <v>447</v>
      </c>
    </row>
    <row r="44" spans="1:24" x14ac:dyDescent="0.2">
      <c r="A44" s="45">
        <v>4</v>
      </c>
      <c r="B44" s="107">
        <v>0.52</v>
      </c>
      <c r="C44" s="107">
        <v>0.52</v>
      </c>
      <c r="D44" s="51">
        <v>4</v>
      </c>
      <c r="E44" s="51">
        <v>4</v>
      </c>
      <c r="F44" s="51">
        <v>4</v>
      </c>
      <c r="G44" s="54">
        <v>6</v>
      </c>
      <c r="H44" s="54">
        <v>20</v>
      </c>
      <c r="I44" s="47">
        <v>28</v>
      </c>
      <c r="J44" s="48">
        <v>310</v>
      </c>
      <c r="K44" s="97">
        <v>1.2731481481481465E-3</v>
      </c>
      <c r="L44" s="83">
        <f t="shared" si="9"/>
        <v>1</v>
      </c>
      <c r="M44" s="40">
        <f t="shared" si="10"/>
        <v>50</v>
      </c>
      <c r="N44" s="40">
        <f t="shared" si="11"/>
        <v>110</v>
      </c>
      <c r="O44" s="40"/>
      <c r="P44" s="41">
        <v>16</v>
      </c>
      <c r="Q44" s="99">
        <v>8.9241425736961404E-3</v>
      </c>
      <c r="R44" s="40">
        <f t="shared" si="12"/>
        <v>12</v>
      </c>
      <c r="S44" s="40">
        <f t="shared" si="13"/>
        <v>51</v>
      </c>
      <c r="T44" s="40">
        <f t="shared" si="14"/>
        <v>771</v>
      </c>
      <c r="U44" s="98">
        <v>5.2083333333333296E-3</v>
      </c>
      <c r="V44" s="40">
        <f t="shared" si="15"/>
        <v>7</v>
      </c>
      <c r="W44" s="40">
        <f t="shared" si="16"/>
        <v>30</v>
      </c>
      <c r="X44" s="40">
        <f t="shared" si="17"/>
        <v>450</v>
      </c>
    </row>
    <row r="45" spans="1:24" x14ac:dyDescent="0.2">
      <c r="A45" s="45">
        <v>5</v>
      </c>
      <c r="B45" s="107">
        <v>0.55000000000000004</v>
      </c>
      <c r="C45" s="107">
        <v>0.55000000000000004</v>
      </c>
      <c r="D45" s="51">
        <v>5</v>
      </c>
      <c r="E45" s="51">
        <v>5</v>
      </c>
      <c r="F45" s="51">
        <v>5</v>
      </c>
      <c r="G45" s="54">
        <v>7</v>
      </c>
      <c r="H45" s="54">
        <v>20</v>
      </c>
      <c r="I45" s="47">
        <v>30</v>
      </c>
      <c r="J45" s="48">
        <v>325</v>
      </c>
      <c r="K45" s="97">
        <v>1.3888888888888872E-3</v>
      </c>
      <c r="L45" s="83">
        <f t="shared" si="9"/>
        <v>2</v>
      </c>
      <c r="M45" s="40">
        <f t="shared" si="10"/>
        <v>0</v>
      </c>
      <c r="N45" s="40">
        <f t="shared" si="11"/>
        <v>120</v>
      </c>
      <c r="O45" s="40"/>
      <c r="P45" s="42">
        <v>15</v>
      </c>
      <c r="Q45" s="99">
        <v>9.0728782832577431E-3</v>
      </c>
      <c r="R45" s="40">
        <f t="shared" si="12"/>
        <v>13</v>
      </c>
      <c r="S45" s="40">
        <f t="shared" si="13"/>
        <v>4</v>
      </c>
      <c r="T45" s="40">
        <f t="shared" si="14"/>
        <v>784</v>
      </c>
      <c r="U45" s="99">
        <v>5.2430555555555598E-3</v>
      </c>
      <c r="V45" s="40">
        <f t="shared" si="15"/>
        <v>7</v>
      </c>
      <c r="W45" s="40">
        <f t="shared" si="16"/>
        <v>33</v>
      </c>
      <c r="X45" s="40">
        <f t="shared" si="17"/>
        <v>453</v>
      </c>
    </row>
    <row r="46" spans="1:24" x14ac:dyDescent="0.2">
      <c r="A46" s="44">
        <v>6</v>
      </c>
      <c r="B46" s="107">
        <v>0.57999999999999996</v>
      </c>
      <c r="C46" s="107">
        <v>0.57999999999999996</v>
      </c>
      <c r="D46" s="51">
        <v>6</v>
      </c>
      <c r="E46" s="51">
        <v>6</v>
      </c>
      <c r="F46" s="51">
        <v>6</v>
      </c>
      <c r="G46" s="54">
        <v>8</v>
      </c>
      <c r="H46" s="54">
        <v>20</v>
      </c>
      <c r="I46" s="47">
        <v>32</v>
      </c>
      <c r="J46" s="48">
        <v>340</v>
      </c>
      <c r="K46" s="97">
        <v>1.5046296296296279E-3</v>
      </c>
      <c r="L46" s="83">
        <f t="shared" si="9"/>
        <v>2</v>
      </c>
      <c r="M46" s="40">
        <f t="shared" si="10"/>
        <v>10</v>
      </c>
      <c r="N46" s="40">
        <f t="shared" si="11"/>
        <v>130</v>
      </c>
      <c r="O46" s="40"/>
      <c r="P46" s="42">
        <v>14</v>
      </c>
      <c r="Q46" s="99">
        <v>9.2216139928193441E-3</v>
      </c>
      <c r="R46" s="40">
        <f t="shared" si="12"/>
        <v>13</v>
      </c>
      <c r="S46" s="40">
        <f t="shared" si="13"/>
        <v>17</v>
      </c>
      <c r="T46" s="40">
        <f t="shared" si="14"/>
        <v>797</v>
      </c>
      <c r="U46" s="98">
        <v>5.2777777777777797E-3</v>
      </c>
      <c r="V46" s="40">
        <f t="shared" si="15"/>
        <v>7</v>
      </c>
      <c r="W46" s="40">
        <f t="shared" si="16"/>
        <v>36</v>
      </c>
      <c r="X46" s="40">
        <f t="shared" si="17"/>
        <v>456</v>
      </c>
    </row>
    <row r="47" spans="1:24" x14ac:dyDescent="0.2">
      <c r="A47" s="44">
        <v>7</v>
      </c>
      <c r="B47" s="107">
        <v>0.61</v>
      </c>
      <c r="C47" s="107">
        <v>0.61</v>
      </c>
      <c r="D47" s="51">
        <v>7</v>
      </c>
      <c r="E47" s="51">
        <v>7</v>
      </c>
      <c r="F47" s="51">
        <v>7</v>
      </c>
      <c r="G47" s="54">
        <v>9</v>
      </c>
      <c r="H47" s="54">
        <v>20</v>
      </c>
      <c r="I47" s="47">
        <v>34</v>
      </c>
      <c r="J47" s="48">
        <v>355</v>
      </c>
      <c r="K47" s="97">
        <v>1.6203703703703686E-3</v>
      </c>
      <c r="L47" s="83">
        <f t="shared" si="9"/>
        <v>2</v>
      </c>
      <c r="M47" s="40">
        <f t="shared" si="10"/>
        <v>20</v>
      </c>
      <c r="N47" s="40">
        <f t="shared" si="11"/>
        <v>140</v>
      </c>
      <c r="O47" s="40"/>
      <c r="P47" s="42">
        <v>13</v>
      </c>
      <c r="Q47" s="99">
        <v>9.3703497023809451E-3</v>
      </c>
      <c r="R47" s="40">
        <f t="shared" si="12"/>
        <v>13</v>
      </c>
      <c r="S47" s="40">
        <f t="shared" si="13"/>
        <v>30</v>
      </c>
      <c r="T47" s="40">
        <f t="shared" si="14"/>
        <v>810</v>
      </c>
      <c r="U47" s="99">
        <v>5.3125000000000004E-3</v>
      </c>
      <c r="V47" s="40">
        <f t="shared" si="15"/>
        <v>7</v>
      </c>
      <c r="W47" s="40">
        <f t="shared" si="16"/>
        <v>39</v>
      </c>
      <c r="X47" s="40">
        <f t="shared" si="17"/>
        <v>459</v>
      </c>
    </row>
    <row r="48" spans="1:24" x14ac:dyDescent="0.2">
      <c r="A48" s="44">
        <v>8</v>
      </c>
      <c r="B48" s="107">
        <v>0.64</v>
      </c>
      <c r="C48" s="107">
        <v>0.64</v>
      </c>
      <c r="D48" s="51">
        <v>8</v>
      </c>
      <c r="E48" s="51">
        <v>8</v>
      </c>
      <c r="F48" s="51">
        <v>8</v>
      </c>
      <c r="G48" s="54">
        <v>10</v>
      </c>
      <c r="H48" s="54">
        <v>20</v>
      </c>
      <c r="I48" s="47">
        <v>35</v>
      </c>
      <c r="J48" s="48">
        <v>370</v>
      </c>
      <c r="K48" s="97">
        <v>1.7361111111111093E-3</v>
      </c>
      <c r="L48" s="83">
        <f t="shared" si="9"/>
        <v>2</v>
      </c>
      <c r="M48" s="40">
        <f t="shared" si="10"/>
        <v>30</v>
      </c>
      <c r="N48" s="40">
        <f t="shared" si="11"/>
        <v>150</v>
      </c>
      <c r="O48" s="40"/>
      <c r="P48" s="43">
        <v>12</v>
      </c>
      <c r="Q48" s="99">
        <v>9.5190854119425461E-3</v>
      </c>
      <c r="R48" s="40">
        <f t="shared" si="12"/>
        <v>13</v>
      </c>
      <c r="S48" s="40">
        <f t="shared" si="13"/>
        <v>42</v>
      </c>
      <c r="T48" s="40">
        <f t="shared" si="14"/>
        <v>822</v>
      </c>
      <c r="U48" s="98">
        <v>5.3472222222222202E-3</v>
      </c>
      <c r="V48" s="40">
        <f t="shared" si="15"/>
        <v>7</v>
      </c>
      <c r="W48" s="40">
        <f t="shared" si="16"/>
        <v>42</v>
      </c>
      <c r="X48" s="40">
        <f t="shared" si="17"/>
        <v>462</v>
      </c>
    </row>
    <row r="49" spans="1:24" x14ac:dyDescent="0.2">
      <c r="A49" s="43">
        <v>9</v>
      </c>
      <c r="B49" s="107">
        <v>0.67</v>
      </c>
      <c r="C49" s="107">
        <v>0.67</v>
      </c>
      <c r="D49" s="51">
        <v>9</v>
      </c>
      <c r="E49" s="51">
        <v>9</v>
      </c>
      <c r="F49" s="51">
        <v>9</v>
      </c>
      <c r="G49" s="55">
        <v>6</v>
      </c>
      <c r="H49" s="55">
        <v>10</v>
      </c>
      <c r="I49" s="47">
        <v>37</v>
      </c>
      <c r="J49" s="48">
        <v>385</v>
      </c>
      <c r="K49" s="97">
        <v>1.85185185185185E-3</v>
      </c>
      <c r="L49" s="83">
        <f t="shared" si="9"/>
        <v>2</v>
      </c>
      <c r="M49" s="40">
        <f t="shared" si="10"/>
        <v>40</v>
      </c>
      <c r="N49" s="40">
        <f t="shared" si="11"/>
        <v>160</v>
      </c>
      <c r="O49" s="40"/>
      <c r="P49" s="43">
        <v>11</v>
      </c>
      <c r="Q49" s="99">
        <v>9.6678211215041592E-3</v>
      </c>
      <c r="R49" s="40">
        <f t="shared" si="12"/>
        <v>13</v>
      </c>
      <c r="S49" s="40">
        <f t="shared" si="13"/>
        <v>55</v>
      </c>
      <c r="T49" s="40">
        <f t="shared" si="14"/>
        <v>835</v>
      </c>
      <c r="U49" s="99">
        <v>5.3819444444444496E-3</v>
      </c>
      <c r="V49" s="40">
        <f t="shared" si="15"/>
        <v>7</v>
      </c>
      <c r="W49" s="40">
        <f t="shared" si="16"/>
        <v>45</v>
      </c>
      <c r="X49" s="40">
        <f t="shared" si="17"/>
        <v>465</v>
      </c>
    </row>
    <row r="50" spans="1:24" x14ac:dyDescent="0.2">
      <c r="A50" s="43">
        <v>10</v>
      </c>
      <c r="B50" s="107">
        <v>0.7</v>
      </c>
      <c r="C50" s="107">
        <v>0.7</v>
      </c>
      <c r="D50" s="51">
        <v>10</v>
      </c>
      <c r="E50" s="51">
        <v>10</v>
      </c>
      <c r="F50" s="51">
        <v>10</v>
      </c>
      <c r="G50" s="55">
        <v>7</v>
      </c>
      <c r="H50" s="55">
        <v>10</v>
      </c>
      <c r="I50" s="47">
        <v>39</v>
      </c>
      <c r="J50" s="48">
        <v>400</v>
      </c>
      <c r="K50" s="97">
        <v>1.9675925925925907E-3</v>
      </c>
      <c r="L50" s="83">
        <f t="shared" si="9"/>
        <v>2</v>
      </c>
      <c r="M50" s="40">
        <f t="shared" si="10"/>
        <v>50</v>
      </c>
      <c r="N50" s="40">
        <f t="shared" si="11"/>
        <v>170</v>
      </c>
      <c r="O50" s="40"/>
      <c r="P50" s="43">
        <v>10</v>
      </c>
      <c r="Q50" s="99">
        <v>9.8165568310657619E-3</v>
      </c>
      <c r="R50" s="40">
        <f t="shared" si="12"/>
        <v>14</v>
      </c>
      <c r="S50" s="40">
        <f t="shared" si="13"/>
        <v>8</v>
      </c>
      <c r="T50" s="40">
        <f t="shared" si="14"/>
        <v>848</v>
      </c>
      <c r="U50" s="98">
        <v>5.4166666666666703E-3</v>
      </c>
      <c r="V50" s="40">
        <f t="shared" si="15"/>
        <v>7</v>
      </c>
      <c r="W50" s="40">
        <f t="shared" si="16"/>
        <v>48</v>
      </c>
      <c r="X50" s="40">
        <f t="shared" si="17"/>
        <v>468</v>
      </c>
    </row>
    <row r="51" spans="1:24" x14ac:dyDescent="0.2">
      <c r="A51" s="43">
        <v>11</v>
      </c>
      <c r="B51" s="107">
        <v>0.73</v>
      </c>
      <c r="C51" s="107">
        <v>0.73</v>
      </c>
      <c r="D51" s="51">
        <v>11</v>
      </c>
      <c r="E51" s="51">
        <v>11</v>
      </c>
      <c r="F51" s="51">
        <v>11</v>
      </c>
      <c r="G51" s="55">
        <v>8</v>
      </c>
      <c r="H51" s="55">
        <v>10</v>
      </c>
      <c r="I51" s="47">
        <v>40</v>
      </c>
      <c r="J51" s="48">
        <v>415</v>
      </c>
      <c r="K51" s="97">
        <v>2.0833333333333316E-3</v>
      </c>
      <c r="L51" s="83">
        <f t="shared" si="9"/>
        <v>3</v>
      </c>
      <c r="M51" s="40">
        <f t="shared" si="10"/>
        <v>0</v>
      </c>
      <c r="N51" s="40">
        <f t="shared" si="11"/>
        <v>180</v>
      </c>
      <c r="O51" s="40"/>
      <c r="P51" s="43">
        <v>9</v>
      </c>
      <c r="Q51" s="99">
        <v>9.9652925406273525E-3</v>
      </c>
      <c r="R51" s="40">
        <f t="shared" si="12"/>
        <v>14</v>
      </c>
      <c r="S51" s="40">
        <f t="shared" si="13"/>
        <v>21</v>
      </c>
      <c r="T51" s="40">
        <f t="shared" si="14"/>
        <v>861</v>
      </c>
      <c r="U51" s="99">
        <v>5.4513888888888902E-3</v>
      </c>
      <c r="V51" s="40">
        <f t="shared" si="15"/>
        <v>7</v>
      </c>
      <c r="W51" s="40">
        <f t="shared" si="16"/>
        <v>51</v>
      </c>
      <c r="X51" s="40">
        <f t="shared" si="17"/>
        <v>471</v>
      </c>
    </row>
    <row r="52" spans="1:24" x14ac:dyDescent="0.2">
      <c r="A52" s="43">
        <v>12</v>
      </c>
      <c r="B52" s="107">
        <v>0.76</v>
      </c>
      <c r="C52" s="107">
        <v>0.76</v>
      </c>
      <c r="D52" s="51">
        <v>12</v>
      </c>
      <c r="E52" s="51">
        <v>12</v>
      </c>
      <c r="F52" s="51">
        <v>12</v>
      </c>
      <c r="G52" s="55">
        <v>9</v>
      </c>
      <c r="H52" s="55">
        <v>10</v>
      </c>
      <c r="I52" s="47">
        <v>42</v>
      </c>
      <c r="J52" s="48">
        <v>430</v>
      </c>
      <c r="K52" s="97">
        <v>2.1990740740740725E-3</v>
      </c>
      <c r="L52" s="83">
        <f t="shared" si="9"/>
        <v>3</v>
      </c>
      <c r="M52" s="40">
        <f t="shared" si="10"/>
        <v>10</v>
      </c>
      <c r="N52" s="40">
        <f t="shared" si="11"/>
        <v>190</v>
      </c>
      <c r="O52" s="40"/>
      <c r="P52" s="44">
        <v>8</v>
      </c>
      <c r="Q52" s="99">
        <v>1.0114028250188953E-2</v>
      </c>
      <c r="R52" s="40">
        <f t="shared" si="12"/>
        <v>14</v>
      </c>
      <c r="S52" s="40">
        <f t="shared" si="13"/>
        <v>34</v>
      </c>
      <c r="T52" s="40">
        <f t="shared" si="14"/>
        <v>874</v>
      </c>
      <c r="U52" s="98">
        <v>5.48611111111111E-3</v>
      </c>
      <c r="V52" s="40">
        <f t="shared" si="15"/>
        <v>7</v>
      </c>
      <c r="W52" s="40">
        <f t="shared" si="16"/>
        <v>54</v>
      </c>
      <c r="X52" s="40">
        <f t="shared" si="17"/>
        <v>474</v>
      </c>
    </row>
    <row r="53" spans="1:24" x14ac:dyDescent="0.2">
      <c r="A53" s="42">
        <v>13</v>
      </c>
      <c r="B53" s="107">
        <v>0.79</v>
      </c>
      <c r="C53" s="107">
        <v>0.79</v>
      </c>
      <c r="D53" s="51">
        <v>13</v>
      </c>
      <c r="E53" s="51">
        <v>13</v>
      </c>
      <c r="F53" s="51">
        <v>13</v>
      </c>
      <c r="G53" s="55">
        <v>10</v>
      </c>
      <c r="H53" s="55">
        <v>10</v>
      </c>
      <c r="I53" s="47">
        <v>44</v>
      </c>
      <c r="J53" s="48">
        <v>445</v>
      </c>
      <c r="K53" s="97">
        <v>2.3148148148148134E-3</v>
      </c>
      <c r="L53" s="83">
        <f t="shared" si="9"/>
        <v>3</v>
      </c>
      <c r="M53" s="40">
        <f t="shared" si="10"/>
        <v>20</v>
      </c>
      <c r="N53" s="40">
        <f t="shared" si="11"/>
        <v>200</v>
      </c>
      <c r="O53" s="40"/>
      <c r="P53" s="44">
        <v>7</v>
      </c>
      <c r="Q53" s="99">
        <v>1.0262763959750528E-2</v>
      </c>
      <c r="R53" s="40">
        <f t="shared" si="12"/>
        <v>14</v>
      </c>
      <c r="S53" s="40">
        <f t="shared" si="13"/>
        <v>47</v>
      </c>
      <c r="T53" s="40">
        <f t="shared" si="14"/>
        <v>887</v>
      </c>
      <c r="U53" s="99">
        <v>5.5208333333333403E-3</v>
      </c>
      <c r="V53" s="40">
        <f t="shared" si="15"/>
        <v>7</v>
      </c>
      <c r="W53" s="40">
        <f t="shared" si="16"/>
        <v>57</v>
      </c>
      <c r="X53" s="40">
        <f t="shared" si="17"/>
        <v>477</v>
      </c>
    </row>
    <row r="54" spans="1:24" x14ac:dyDescent="0.2">
      <c r="A54" s="42">
        <v>14</v>
      </c>
      <c r="B54" s="107">
        <v>0.82</v>
      </c>
      <c r="C54" s="107">
        <v>0.82</v>
      </c>
      <c r="D54" s="51">
        <v>14</v>
      </c>
      <c r="E54" s="51">
        <v>14</v>
      </c>
      <c r="F54" s="51">
        <v>14</v>
      </c>
      <c r="G54" s="47">
        <v>4</v>
      </c>
      <c r="H54" s="47">
        <v>0</v>
      </c>
      <c r="I54" s="47">
        <v>45</v>
      </c>
      <c r="J54" s="48">
        <v>460</v>
      </c>
      <c r="K54" s="97">
        <v>2.4305555555555543E-3</v>
      </c>
      <c r="L54" s="83">
        <f t="shared" si="9"/>
        <v>3</v>
      </c>
      <c r="M54" s="40">
        <f t="shared" si="10"/>
        <v>30</v>
      </c>
      <c r="N54" s="40">
        <f t="shared" si="11"/>
        <v>210</v>
      </c>
      <c r="O54" s="40"/>
      <c r="P54" s="44">
        <v>6</v>
      </c>
      <c r="Q54" s="99">
        <v>1.0411499669312131E-2</v>
      </c>
      <c r="R54" s="40">
        <f t="shared" si="12"/>
        <v>15</v>
      </c>
      <c r="S54" s="40">
        <f t="shared" si="13"/>
        <v>0</v>
      </c>
      <c r="T54" s="40">
        <f t="shared" si="14"/>
        <v>900</v>
      </c>
      <c r="U54" s="109">
        <v>5.5555555555555558E-3</v>
      </c>
      <c r="V54" s="40">
        <f t="shared" si="15"/>
        <v>8</v>
      </c>
      <c r="W54" s="40">
        <f t="shared" si="16"/>
        <v>0</v>
      </c>
      <c r="X54" s="40">
        <f t="shared" si="17"/>
        <v>480</v>
      </c>
    </row>
    <row r="55" spans="1:24" x14ac:dyDescent="0.2">
      <c r="A55" s="42">
        <v>15</v>
      </c>
      <c r="B55" s="107">
        <v>0.85</v>
      </c>
      <c r="C55" s="107">
        <v>0.85</v>
      </c>
      <c r="D55" s="51">
        <v>15</v>
      </c>
      <c r="E55" s="51">
        <v>15</v>
      </c>
      <c r="F55" s="51">
        <v>15</v>
      </c>
      <c r="G55" s="47">
        <v>5</v>
      </c>
      <c r="H55" s="47">
        <v>0</v>
      </c>
      <c r="I55" s="47">
        <v>47</v>
      </c>
      <c r="J55" s="48">
        <v>475</v>
      </c>
      <c r="K55" s="97">
        <v>2.5462962962962952E-3</v>
      </c>
      <c r="L55" s="83">
        <f t="shared" si="9"/>
        <v>3</v>
      </c>
      <c r="M55" s="40">
        <f t="shared" si="10"/>
        <v>40</v>
      </c>
      <c r="N55" s="40">
        <f t="shared" si="11"/>
        <v>220</v>
      </c>
      <c r="O55" s="40"/>
      <c r="P55" s="45">
        <v>5</v>
      </c>
      <c r="Q55" s="99">
        <v>1.0560235378873732E-2</v>
      </c>
      <c r="R55" s="40">
        <f t="shared" si="12"/>
        <v>15</v>
      </c>
      <c r="S55" s="40">
        <f t="shared" si="13"/>
        <v>12</v>
      </c>
      <c r="T55" s="40">
        <f t="shared" si="14"/>
        <v>912</v>
      </c>
      <c r="U55" s="99">
        <v>5.5555555555555601E-3</v>
      </c>
      <c r="V55" s="40">
        <f t="shared" si="15"/>
        <v>8</v>
      </c>
      <c r="W55" s="40">
        <f t="shared" si="16"/>
        <v>0</v>
      </c>
      <c r="X55" s="40">
        <f t="shared" si="17"/>
        <v>480</v>
      </c>
    </row>
    <row r="56" spans="1:24" x14ac:dyDescent="0.2">
      <c r="A56" s="41">
        <v>16</v>
      </c>
      <c r="B56" s="107">
        <v>0.88</v>
      </c>
      <c r="C56" s="107">
        <v>0.88</v>
      </c>
      <c r="D56" s="51">
        <v>16</v>
      </c>
      <c r="E56" s="51">
        <v>16</v>
      </c>
      <c r="F56" s="51">
        <v>16</v>
      </c>
      <c r="G56" s="47">
        <v>6</v>
      </c>
      <c r="H56" s="47">
        <v>0</v>
      </c>
      <c r="I56" s="47">
        <v>49</v>
      </c>
      <c r="J56" s="48">
        <v>490</v>
      </c>
      <c r="K56" s="97">
        <v>2.6620370370370361E-3</v>
      </c>
      <c r="L56" s="83">
        <f t="shared" si="9"/>
        <v>3</v>
      </c>
      <c r="M56" s="40">
        <f t="shared" si="10"/>
        <v>50</v>
      </c>
      <c r="N56" s="40">
        <f t="shared" si="11"/>
        <v>230</v>
      </c>
      <c r="O56" s="40"/>
      <c r="P56" s="45">
        <v>4</v>
      </c>
      <c r="Q56" s="99">
        <v>1.0708971088435335E-2</v>
      </c>
      <c r="R56" s="40">
        <f t="shared" si="12"/>
        <v>15</v>
      </c>
      <c r="S56" s="40">
        <f t="shared" si="13"/>
        <v>25</v>
      </c>
      <c r="T56" s="40">
        <f t="shared" si="14"/>
        <v>925</v>
      </c>
      <c r="U56" s="98">
        <v>5.5902777777777799E-3</v>
      </c>
      <c r="V56" s="40">
        <f t="shared" si="15"/>
        <v>8</v>
      </c>
      <c r="W56" s="40">
        <f t="shared" si="16"/>
        <v>3</v>
      </c>
      <c r="X56" s="40">
        <f t="shared" si="17"/>
        <v>483</v>
      </c>
    </row>
    <row r="57" spans="1:24" x14ac:dyDescent="0.2">
      <c r="A57" s="41">
        <v>17</v>
      </c>
      <c r="B57" s="107">
        <v>0.91</v>
      </c>
      <c r="C57" s="107">
        <v>0.91</v>
      </c>
      <c r="D57" s="51">
        <v>17</v>
      </c>
      <c r="E57" s="51">
        <v>17</v>
      </c>
      <c r="F57" s="51">
        <v>17</v>
      </c>
      <c r="G57" s="47">
        <v>7</v>
      </c>
      <c r="H57" s="47">
        <v>0</v>
      </c>
      <c r="I57" s="47">
        <v>51</v>
      </c>
      <c r="J57" s="48">
        <v>505</v>
      </c>
      <c r="K57" s="97">
        <v>2.777777777777777E-3</v>
      </c>
      <c r="L57" s="83">
        <f t="shared" si="9"/>
        <v>4</v>
      </c>
      <c r="M57" s="40">
        <f t="shared" si="10"/>
        <v>0</v>
      </c>
      <c r="N57" s="40">
        <f t="shared" si="11"/>
        <v>240</v>
      </c>
      <c r="O57" s="40"/>
      <c r="P57" s="45">
        <v>3</v>
      </c>
      <c r="Q57" s="99">
        <v>1.0857706797996936E-2</v>
      </c>
      <c r="R57" s="40">
        <f t="shared" si="12"/>
        <v>15</v>
      </c>
      <c r="S57" s="40">
        <f t="shared" si="13"/>
        <v>38</v>
      </c>
      <c r="T57" s="40">
        <f t="shared" si="14"/>
        <v>938</v>
      </c>
      <c r="U57" s="99">
        <v>5.6249999999999998E-3</v>
      </c>
      <c r="V57" s="40">
        <f t="shared" si="15"/>
        <v>8</v>
      </c>
      <c r="W57" s="40">
        <f t="shared" si="16"/>
        <v>6</v>
      </c>
      <c r="X57" s="40">
        <f t="shared" si="17"/>
        <v>486</v>
      </c>
    </row>
    <row r="58" spans="1:24" x14ac:dyDescent="0.2">
      <c r="A58" s="41">
        <v>18</v>
      </c>
      <c r="B58" s="107">
        <v>0.94</v>
      </c>
      <c r="C58" s="107">
        <v>0.94</v>
      </c>
      <c r="D58" s="51">
        <v>18</v>
      </c>
      <c r="E58" s="51">
        <v>18</v>
      </c>
      <c r="F58" s="51">
        <v>18</v>
      </c>
      <c r="G58" s="47">
        <v>8</v>
      </c>
      <c r="H58" s="47">
        <v>0</v>
      </c>
      <c r="I58" s="47">
        <v>52</v>
      </c>
      <c r="J58" s="48">
        <v>520</v>
      </c>
      <c r="K58" s="97">
        <v>2.8935185185185179E-3</v>
      </c>
      <c r="L58" s="83">
        <f t="shared" si="9"/>
        <v>4</v>
      </c>
      <c r="M58" s="40">
        <f t="shared" si="10"/>
        <v>10</v>
      </c>
      <c r="N58" s="40">
        <f t="shared" si="11"/>
        <v>250</v>
      </c>
      <c r="O58" s="40"/>
      <c r="P58" s="46">
        <v>2</v>
      </c>
      <c r="Q58" s="99">
        <v>1.1006442507558539E-2</v>
      </c>
      <c r="R58" s="40">
        <f t="shared" si="12"/>
        <v>15</v>
      </c>
      <c r="S58" s="40">
        <f t="shared" si="13"/>
        <v>51</v>
      </c>
      <c r="T58" s="40">
        <f t="shared" si="14"/>
        <v>951</v>
      </c>
      <c r="U58" s="98">
        <v>5.65972222222223E-3</v>
      </c>
      <c r="V58" s="40">
        <f t="shared" si="15"/>
        <v>8</v>
      </c>
      <c r="W58" s="40">
        <f t="shared" si="16"/>
        <v>9</v>
      </c>
      <c r="X58" s="40">
        <f t="shared" si="17"/>
        <v>489</v>
      </c>
    </row>
    <row r="59" spans="1:24" x14ac:dyDescent="0.2">
      <c r="A59" s="38">
        <v>19</v>
      </c>
      <c r="B59" s="107">
        <v>0.97</v>
      </c>
      <c r="C59" s="107">
        <v>0.97</v>
      </c>
      <c r="D59" s="51">
        <v>19</v>
      </c>
      <c r="E59" s="51">
        <v>19</v>
      </c>
      <c r="F59" s="51">
        <v>19</v>
      </c>
      <c r="G59" s="47">
        <v>9</v>
      </c>
      <c r="H59" s="47">
        <v>0</v>
      </c>
      <c r="I59" s="47">
        <v>54</v>
      </c>
      <c r="J59" s="48">
        <v>535</v>
      </c>
      <c r="K59" s="97">
        <v>3.0092592592592588E-3</v>
      </c>
      <c r="L59" s="83">
        <f t="shared" si="9"/>
        <v>4</v>
      </c>
      <c r="M59" s="40">
        <f t="shared" si="10"/>
        <v>20</v>
      </c>
      <c r="N59" s="40">
        <f t="shared" si="11"/>
        <v>260</v>
      </c>
      <c r="O59" s="40"/>
      <c r="P59" s="46">
        <v>1</v>
      </c>
      <c r="Q59" s="99">
        <v>1.1155178217120138E-2</v>
      </c>
      <c r="R59" s="40">
        <f t="shared" si="12"/>
        <v>16</v>
      </c>
      <c r="S59" s="40">
        <f t="shared" si="13"/>
        <v>4</v>
      </c>
      <c r="T59" s="40">
        <f t="shared" si="14"/>
        <v>964</v>
      </c>
      <c r="U59" s="99">
        <v>5.6944444444444499E-3</v>
      </c>
      <c r="V59" s="40">
        <f t="shared" si="15"/>
        <v>8</v>
      </c>
      <c r="W59" s="40">
        <f t="shared" si="16"/>
        <v>12</v>
      </c>
      <c r="X59" s="40">
        <f t="shared" si="17"/>
        <v>492</v>
      </c>
    </row>
    <row r="60" spans="1:24" x14ac:dyDescent="0.2">
      <c r="A60" s="38">
        <v>20</v>
      </c>
      <c r="B60" s="107">
        <v>1</v>
      </c>
      <c r="C60" s="107">
        <v>1</v>
      </c>
      <c r="D60" s="51">
        <v>20</v>
      </c>
      <c r="E60" s="51">
        <v>20</v>
      </c>
      <c r="F60" s="51">
        <v>20</v>
      </c>
      <c r="G60" s="47">
        <v>10</v>
      </c>
      <c r="H60" s="47">
        <v>0</v>
      </c>
      <c r="I60" s="47">
        <v>56</v>
      </c>
      <c r="J60" s="48">
        <v>550</v>
      </c>
      <c r="K60" s="97">
        <v>3.1249999999999997E-3</v>
      </c>
      <c r="L60" s="83">
        <f t="shared" si="9"/>
        <v>4</v>
      </c>
      <c r="M60" s="40">
        <f t="shared" si="10"/>
        <v>30</v>
      </c>
      <c r="N60" s="40">
        <f t="shared" si="11"/>
        <v>270</v>
      </c>
      <c r="O60" s="40"/>
      <c r="P60" s="46">
        <v>0</v>
      </c>
      <c r="Q60" s="108">
        <v>1.1805555555555555E-2</v>
      </c>
      <c r="R60" s="40">
        <f t="shared" si="12"/>
        <v>17</v>
      </c>
      <c r="S60" s="40">
        <f t="shared" si="13"/>
        <v>0</v>
      </c>
      <c r="T60" s="40">
        <f t="shared" si="14"/>
        <v>1020</v>
      </c>
      <c r="U60" s="99">
        <v>5.7291666666666697E-3</v>
      </c>
      <c r="V60" s="40">
        <f t="shared" si="15"/>
        <v>8</v>
      </c>
      <c r="W60" s="40">
        <f t="shared" si="16"/>
        <v>15</v>
      </c>
      <c r="X60" s="40">
        <f t="shared" si="17"/>
        <v>495</v>
      </c>
    </row>
  </sheetData>
  <sheetProtection password="C6D7" sheet="1" objects="1" scenarios="1"/>
  <sortState xmlns:xlrd2="http://schemas.microsoft.com/office/spreadsheetml/2017/richdata2" ref="K41:K60">
    <sortCondition ref="K41"/>
  </sortState>
  <mergeCells count="24">
    <mergeCell ref="A1:X2"/>
    <mergeCell ref="I37:I38"/>
    <mergeCell ref="G4:H5"/>
    <mergeCell ref="G37:H38"/>
    <mergeCell ref="A34:X35"/>
    <mergeCell ref="B4:B5"/>
    <mergeCell ref="C4:C5"/>
    <mergeCell ref="D4:D5"/>
    <mergeCell ref="E4:E5"/>
    <mergeCell ref="F4:F5"/>
    <mergeCell ref="I4:I5"/>
    <mergeCell ref="J4:J5"/>
    <mergeCell ref="K4:N5"/>
    <mergeCell ref="B37:B38"/>
    <mergeCell ref="C37:C38"/>
    <mergeCell ref="D37:D38"/>
    <mergeCell ref="U37:U38"/>
    <mergeCell ref="Q4:Q5"/>
    <mergeCell ref="U4:U5"/>
    <mergeCell ref="E37:E38"/>
    <mergeCell ref="F37:F38"/>
    <mergeCell ref="J37:J38"/>
    <mergeCell ref="K37:N38"/>
    <mergeCell ref="Q37:Q38"/>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Feuille de Saisie</vt:lpstr>
      <vt:lpstr>Bareme Fille</vt:lpstr>
      <vt:lpstr>Bareme Garçon</vt:lpstr>
      <vt:lpstr>Compilation note et radar</vt:lpstr>
      <vt:lpstr>Tests Physiques</vt:lpstr>
      <vt:lpstr>Parametres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Microsoft Office User</cp:lastModifiedBy>
  <cp:lastPrinted>2021-03-20T07:15:22Z</cp:lastPrinted>
  <dcterms:created xsi:type="dcterms:W3CDTF">2020-03-25T08:27:08Z</dcterms:created>
  <dcterms:modified xsi:type="dcterms:W3CDTF">2021-09-16T12:16:36Z</dcterms:modified>
</cp:coreProperties>
</file>